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niek\Dropbox\Financien Arcana\Penningen Arcana\2019\"/>
    </mc:Choice>
  </mc:AlternateContent>
  <bookViews>
    <workbookView xWindow="0" yWindow="0" windowWidth="28800" windowHeight="14240"/>
  </bookViews>
  <sheets>
    <sheet name="Balans" sheetId="3" r:id="rId1"/>
    <sheet name="Vereniging" sheetId="1" r:id="rId2"/>
    <sheet name="Elerion" sheetId="2" r:id="rId3"/>
    <sheet name="Bron" sheetId="4" r:id="rId4"/>
    <sheet name="Moresnet" sheetId="8" r:id="rId5"/>
    <sheet name="Herberg" sheetId="5" r:id="rId6"/>
    <sheet name="Belvedere" sheetId="7" r:id="rId7"/>
    <sheet name="Horror" sheetId="9" r:id="rId8"/>
    <sheet name="Poorten van Alexandria" sheetId="10" r:id="rId9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0" l="1"/>
  <c r="G18" i="10" s="1"/>
  <c r="F15" i="10"/>
  <c r="F17" i="10" l="1"/>
  <c r="F18" i="10" s="1"/>
  <c r="F23" i="3"/>
  <c r="B13" i="3"/>
  <c r="C48" i="7" l="1"/>
  <c r="D30" i="7"/>
  <c r="C23" i="7"/>
  <c r="C47" i="5"/>
  <c r="C46" i="5"/>
  <c r="C45" i="5"/>
  <c r="D45" i="5"/>
  <c r="D30" i="5"/>
  <c r="C46" i="8"/>
  <c r="C47" i="8" s="1"/>
  <c r="D23" i="8"/>
  <c r="C33" i="4"/>
  <c r="C32" i="4"/>
  <c r="D31" i="4"/>
  <c r="C16" i="9" l="1"/>
  <c r="C17" i="10" s="1"/>
  <c r="G14" i="9"/>
  <c r="G17" i="9" s="1"/>
  <c r="F14" i="9"/>
  <c r="F16" i="9" l="1"/>
  <c r="F17" i="9" s="1"/>
  <c r="C48" i="8"/>
  <c r="G13" i="8"/>
  <c r="G16" i="8" s="1"/>
  <c r="F13" i="8"/>
  <c r="D13" i="8"/>
  <c r="D16" i="8" s="1"/>
  <c r="C13" i="8"/>
  <c r="C14" i="8" s="1"/>
  <c r="C16" i="8" s="1"/>
  <c r="C15" i="8" l="1"/>
  <c r="F14" i="8"/>
  <c r="G15" i="8" s="1"/>
  <c r="F16" i="8" l="1"/>
  <c r="F20" i="5" l="1"/>
  <c r="C20" i="5"/>
  <c r="C11" i="5"/>
  <c r="D9" i="5"/>
  <c r="G7" i="5"/>
  <c r="D7" i="5"/>
  <c r="D20" i="5" s="1"/>
  <c r="G6" i="5"/>
  <c r="G20" i="5" s="1"/>
  <c r="D6" i="5"/>
  <c r="G23" i="5" l="1"/>
  <c r="F21" i="5"/>
  <c r="F22" i="5" s="1"/>
  <c r="C21" i="5"/>
  <c r="C22" i="5" s="1"/>
  <c r="D23" i="5"/>
  <c r="F59" i="2"/>
  <c r="F60" i="2" s="1"/>
  <c r="G58" i="2"/>
  <c r="G61" i="2" s="1"/>
  <c r="F58" i="2"/>
  <c r="F61" i="2" s="1"/>
  <c r="C58" i="2"/>
  <c r="C44" i="2"/>
  <c r="D41" i="2"/>
  <c r="D39" i="2"/>
  <c r="D38" i="2"/>
  <c r="D37" i="2"/>
  <c r="D58" i="2" s="1"/>
  <c r="G27" i="2"/>
  <c r="F28" i="2" s="1"/>
  <c r="F29" i="2" s="1"/>
  <c r="F27" i="2"/>
  <c r="F30" i="2" s="1"/>
  <c r="C13" i="2"/>
  <c r="C27" i="2" s="1"/>
  <c r="D10" i="2"/>
  <c r="D8" i="2"/>
  <c r="D7" i="2"/>
  <c r="D6" i="2"/>
  <c r="D27" i="2" s="1"/>
  <c r="F23" i="5" l="1"/>
  <c r="C23" i="5"/>
  <c r="D30" i="2"/>
  <c r="C28" i="2"/>
  <c r="C29" i="2" s="1"/>
  <c r="D36" i="2" s="1"/>
  <c r="C60" i="2" s="1"/>
  <c r="C30" i="2"/>
  <c r="C59" i="2"/>
  <c r="C61" i="2" s="1"/>
  <c r="D61" i="2"/>
  <c r="G30" i="2"/>
  <c r="G46" i="7" l="1"/>
  <c r="G49" i="7" s="1"/>
  <c r="F46" i="7"/>
  <c r="G24" i="7"/>
  <c r="F23" i="7"/>
  <c r="G21" i="7"/>
  <c r="F21" i="7"/>
  <c r="F24" i="7" s="1"/>
  <c r="F49" i="7" l="1"/>
  <c r="F48" i="7"/>
  <c r="C24" i="1" l="1"/>
  <c r="D24" i="1" l="1"/>
  <c r="D26" i="1" l="1"/>
  <c r="C25" i="1"/>
  <c r="C26" i="1" s="1"/>
</calcChain>
</file>

<file path=xl/sharedStrings.xml><?xml version="1.0" encoding="utf-8"?>
<sst xmlns="http://schemas.openxmlformats.org/spreadsheetml/2006/main" count="398" uniqueCount="115">
  <si>
    <t>postnr</t>
  </si>
  <si>
    <t>Omschrijving</t>
  </si>
  <si>
    <t>Debet</t>
  </si>
  <si>
    <t>Credit</t>
  </si>
  <si>
    <t>Algemeen</t>
  </si>
  <si>
    <t>Contributie</t>
  </si>
  <si>
    <t>giften</t>
  </si>
  <si>
    <t>Rente</t>
  </si>
  <si>
    <t>Reserveringen (lustrum)</t>
  </si>
  <si>
    <t>Administratie</t>
  </si>
  <si>
    <t>Berging</t>
  </si>
  <si>
    <t>Investeringen</t>
  </si>
  <si>
    <t>SFX</t>
  </si>
  <si>
    <t>Reparaties</t>
  </si>
  <si>
    <t>abonementen en diensten</t>
  </si>
  <si>
    <t>Verzekering</t>
  </si>
  <si>
    <t>PR</t>
  </si>
  <si>
    <t>Productie</t>
  </si>
  <si>
    <t>Bankkosten</t>
  </si>
  <si>
    <t>Schade</t>
  </si>
  <si>
    <t>oninbare debiteuren</t>
  </si>
  <si>
    <t>onvoorzien</t>
  </si>
  <si>
    <t>Subtotaal</t>
  </si>
  <si>
    <t>Saldo</t>
  </si>
  <si>
    <t>Subtotaal Algemeen</t>
  </si>
  <si>
    <t>Begroting</t>
  </si>
  <si>
    <t>Afrekening</t>
  </si>
  <si>
    <t>aantal</t>
  </si>
  <si>
    <t>Reserve evenement</t>
  </si>
  <si>
    <t>Spelers</t>
  </si>
  <si>
    <t>Crew</t>
  </si>
  <si>
    <t>Koks, fotograven etc.</t>
  </si>
  <si>
    <t>barkaarten</t>
  </si>
  <si>
    <t xml:space="preserve">Afdracht vereniging voor berging </t>
  </si>
  <si>
    <t>Afdracht vereniging voor reparatie en productie</t>
  </si>
  <si>
    <t>drinken</t>
  </si>
  <si>
    <t>eten</t>
  </si>
  <si>
    <t>Locatie</t>
  </si>
  <si>
    <t>Productie &amp; techniek</t>
  </si>
  <si>
    <t>Onvoorzien</t>
  </si>
  <si>
    <t>Totaal</t>
  </si>
  <si>
    <t>Saldo (als negatief dan verlies; anders winst)</t>
  </si>
  <si>
    <t>Totalen</t>
  </si>
  <si>
    <t>Wapens, requisieten, aankleding en monsters</t>
  </si>
  <si>
    <t>figuranten</t>
  </si>
  <si>
    <t>Donaties</t>
  </si>
  <si>
    <t>Administratie kosten</t>
  </si>
  <si>
    <t>Eten en drinken opbouwploeg/berginsdag</t>
  </si>
  <si>
    <t>Figurantendag</t>
  </si>
  <si>
    <t>Grime</t>
  </si>
  <si>
    <t>Kleding</t>
  </si>
  <si>
    <t>Papierwerk</t>
  </si>
  <si>
    <t>Transport</t>
  </si>
  <si>
    <t>Verhuur</t>
  </si>
  <si>
    <t>T-shirts</t>
  </si>
  <si>
    <t>Activa</t>
  </si>
  <si>
    <t>Passiva</t>
  </si>
  <si>
    <t>1000: Betaalrekening</t>
  </si>
  <si>
    <t>Eigen Vermogen</t>
  </si>
  <si>
    <t>1100: Spaarrekening</t>
  </si>
  <si>
    <t>1400: Nog te betalen (Crediteuren)</t>
  </si>
  <si>
    <t>1200: Kas</t>
  </si>
  <si>
    <t>1411: Vooruit ontvangen contributie</t>
  </si>
  <si>
    <t>1300: Nog te ontvangen (Debiteuren)</t>
  </si>
  <si>
    <t>1413: Vooruit ontvangen Herberg</t>
  </si>
  <si>
    <t>1414: Vooruit ontvangen Elerion</t>
  </si>
  <si>
    <t>1417: Lustrum reservering</t>
  </si>
  <si>
    <t>1605: Risico reserve</t>
  </si>
  <si>
    <t>1610: Elerion reserve</t>
  </si>
  <si>
    <t>1630: Bron reserve</t>
  </si>
  <si>
    <t>1660: Herberg reserve</t>
  </si>
  <si>
    <t>1670: Horror reserve</t>
  </si>
  <si>
    <t>1690: Vereniging reserve</t>
  </si>
  <si>
    <t>Controle:</t>
  </si>
  <si>
    <t>totalen saldo evenementen:</t>
  </si>
  <si>
    <t>verschil reserves vereniging:</t>
  </si>
  <si>
    <t>Ledenvergaderingen</t>
  </si>
  <si>
    <t>nieuwe reserve</t>
  </si>
  <si>
    <t>Koks, fotografen etc.</t>
  </si>
  <si>
    <t>Nieuwe reserve</t>
  </si>
  <si>
    <t>Barkaarten</t>
  </si>
  <si>
    <t>Drinken</t>
  </si>
  <si>
    <t xml:space="preserve">Eten   </t>
  </si>
  <si>
    <t>1681: Kleine evenementen reserve</t>
  </si>
  <si>
    <t>Verhuur huisjes locatie</t>
  </si>
  <si>
    <t>Eten en drinken opbouwploeg/bergingsdag</t>
  </si>
  <si>
    <t>Website</t>
  </si>
  <si>
    <t>1418: Vooruitontvangen Belvedere</t>
  </si>
  <si>
    <t>1650: Belvedere reserve</t>
  </si>
  <si>
    <t>Balans Arcana 2019</t>
  </si>
  <si>
    <t>Begroting Vereniging 2019</t>
  </si>
  <si>
    <t>Elerion 48</t>
  </si>
  <si>
    <t>Elerion 49</t>
  </si>
  <si>
    <t>Herberg 12</t>
  </si>
  <si>
    <t>Eten</t>
  </si>
  <si>
    <t>Ontbijt</t>
  </si>
  <si>
    <t>Moresnet 1888 deel 2</t>
  </si>
  <si>
    <t>De Bron 13</t>
  </si>
  <si>
    <t>Belvedere 5</t>
  </si>
  <si>
    <t>Belvedere 6</t>
  </si>
  <si>
    <t>Baravond Moresnet</t>
  </si>
  <si>
    <t>Corvee-er</t>
  </si>
  <si>
    <t>Organisatie</t>
  </si>
  <si>
    <t>Poorten van Alexandria</t>
  </si>
  <si>
    <t xml:space="preserve">Eten en drinken  </t>
  </si>
  <si>
    <t>18 uur</t>
  </si>
  <si>
    <t>deelnemers</t>
  </si>
  <si>
    <t>Herberg 13</t>
  </si>
  <si>
    <t>1453: Vooruitbetaalde bedragen Elerion</t>
  </si>
  <si>
    <t>1454: Vooruitbetaalde bedragen Herberg</t>
  </si>
  <si>
    <t>1458: Vooruitbetaalde bedragen Belvedere</t>
  </si>
  <si>
    <t xml:space="preserve">1459: Vooruitbetaalde bedragen kleine evenementen </t>
  </si>
  <si>
    <t>1415: Vooruitontvangen Bron</t>
  </si>
  <si>
    <t>1419: Vooruitontvangen kleine evenementen</t>
  </si>
  <si>
    <t>1655: Moresnet reserve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</si>
</sst>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4" formatCode="_ &quot;€&quot;\ * #,##0.00_ ;_ &quot;€&quot;\ * \-#,##0.00_ ;_ &quot;€&quot;\ * &quot;-&quot;??_ ;_ @_ "/>
    <numFmt numFmtId="164" formatCode="_-&quot;fl &quot;* #,##0.00_-;_-&quot;fl &quot;* #,##0.00\-;_-&quot;fl &quot;* \-??_-;_-@_-"/>
    <numFmt numFmtId="165" formatCode="&quot;€ &quot;#,##0.00"/>
    <numFmt numFmtId="166" formatCode="&quot;€&quot;\ #,##0.00"/>
    <numFmt numFmtId="167" formatCode="&quot;€ &quot;#,##0.00_-"/>
    <numFmt numFmtId="168" formatCode="[$€-413]\ #,##0.00;[Red][$€-413]\ #,##0.00\-"/>
    <numFmt numFmtId="169" formatCode="_ [$€-413]\ * #,##0.00_ ;_ [$€-413]\ * \-#,##0.00_ ;_ [$€-413]\ * &quot;-&quot;??_ ;_ @_ "/>
    <numFmt numFmtId="170" formatCode="[$€-413]\ #,##0.00;[Red][$€-413]\ \-#,##0.00"/>
    <numFmt numFmtId="171" formatCode="_ &quot;€ &quot;* #,##0.00_ ;_ &quot;€ &quot;* \-#,##0.00_ ;_ &quot;€ &quot;* \-??_ ;_ @_ "/>
    <numFmt numFmtId="172" formatCode="_(* #,##0.00_);_(* \(#,##0.00\);_(* \-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b/>
      <sz val="11"/>
      <name val="Calibri"/>
      <family val="2"/>
      <charset val="1"/>
    </font>
    <font>
      <sz val="11"/>
      <name val="Calibri"/>
      <family val="2"/>
      <charset val="1"/>
    </font>
    <font>
      <sz val="20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1"/>
      <color rgb="FF000000"/>
      <name val="Calibri"/>
      <family val="2"/>
    </font>
    <font>
      <b/>
      <sz val="10"/>
      <name val="Calibri"/>
      <family val="2"/>
      <charset val="1"/>
    </font>
    <font>
      <b/>
      <sz val="11"/>
      <color rgb="FF000000"/>
      <name val="Calibri"/>
      <family val="2"/>
    </font>
    <font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36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medium">
        <color indexed="64"/>
      </left>
      <right style="medium">
        <color auto="1"/>
      </right>
      <top style="medium">
        <color indexed="64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thick">
        <color auto="1"/>
      </top>
      <bottom/>
      <diagonal/>
    </border>
    <border>
      <left/>
      <right style="thick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medium">
        <color indexed="64"/>
      </bottom>
      <diagonal/>
    </border>
    <border>
      <left/>
      <right style="medium">
        <color indexed="64"/>
      </right>
      <top style="thick">
        <color auto="1"/>
      </top>
      <bottom style="medium">
        <color indexed="64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auto="1"/>
      </bottom>
      <diagonal/>
    </border>
    <border>
      <left/>
      <right style="medium">
        <color indexed="64"/>
      </right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/>
      <top style="thick">
        <color auto="1"/>
      </top>
      <bottom style="thick">
        <color auto="1"/>
      </bottom>
      <diagonal/>
    </border>
    <border>
      <left/>
      <right style="medium">
        <color auto="1"/>
      </right>
      <top style="thick">
        <color auto="1"/>
      </top>
      <bottom style="thick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auto="1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ck">
        <color auto="1"/>
      </top>
      <bottom style="medium">
        <color indexed="64"/>
      </bottom>
      <diagonal/>
    </border>
  </borders>
  <cellStyleXfs count="17">
    <xf numFmtId="0" fontId="0" fillId="0" borderId="0"/>
    <xf numFmtId="44" fontId="1" fillId="0" borderId="0" applyFont="0" applyFill="0" applyBorder="0" applyAlignment="0" applyProtection="0"/>
    <xf numFmtId="164" fontId="2" fillId="0" borderId="0"/>
    <xf numFmtId="44" fontId="1" fillId="0" borderId="0" applyFont="0" applyFill="0" applyBorder="0" applyAlignment="0" applyProtection="0"/>
    <xf numFmtId="0" fontId="10" fillId="0" borderId="0"/>
    <xf numFmtId="0" fontId="1" fillId="0" borderId="0"/>
    <xf numFmtId="0" fontId="10" fillId="0" borderId="0"/>
    <xf numFmtId="0" fontId="1" fillId="0" borderId="0"/>
    <xf numFmtId="44" fontId="1" fillId="0" borderId="0" applyFont="0" applyFill="0" applyBorder="0" applyAlignment="0" applyProtection="0"/>
    <xf numFmtId="171" fontId="10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171" fontId="2" fillId="0" borderId="0" applyBorder="0" applyProtection="0"/>
  </cellStyleXfs>
  <cellXfs count="288">
    <xf numFmtId="0" fontId="0" fillId="0" borderId="0" xfId="0"/>
    <xf numFmtId="44" fontId="0" fillId="0" borderId="0" xfId="1" applyFont="1" applyBorder="1" applyAlignment="1" applyProtection="1"/>
    <xf numFmtId="44" fontId="6" fillId="0" borderId="0" xfId="1" applyFont="1" applyBorder="1" applyAlignment="1" applyProtection="1">
      <alignment horizontal="center"/>
    </xf>
    <xf numFmtId="1" fontId="0" fillId="0" borderId="0" xfId="1" applyNumberFormat="1" applyFont="1" applyBorder="1" applyAlignment="1" applyProtection="1">
      <alignment horizontal="center"/>
    </xf>
    <xf numFmtId="44" fontId="0" fillId="0" borderId="8" xfId="1" applyFont="1" applyBorder="1" applyAlignment="1" applyProtection="1"/>
    <xf numFmtId="0" fontId="0" fillId="0" borderId="6" xfId="0" applyBorder="1"/>
    <xf numFmtId="44" fontId="0" fillId="0" borderId="11" xfId="1" applyFont="1" applyBorder="1" applyAlignment="1" applyProtection="1"/>
    <xf numFmtId="44" fontId="0" fillId="0" borderId="7" xfId="1" applyFont="1" applyBorder="1" applyAlignment="1" applyProtection="1"/>
    <xf numFmtId="44" fontId="0" fillId="0" borderId="4" xfId="1" applyFont="1" applyBorder="1" applyAlignment="1" applyProtection="1"/>
    <xf numFmtId="167" fontId="0" fillId="2" borderId="13" xfId="0" applyNumberFormat="1" applyFill="1" applyBorder="1"/>
    <xf numFmtId="167" fontId="0" fillId="2" borderId="14" xfId="0" applyNumberFormat="1" applyFill="1" applyBorder="1"/>
    <xf numFmtId="165" fontId="3" fillId="0" borderId="19" xfId="2" applyNumberFormat="1" applyFont="1" applyBorder="1" applyAlignment="1">
      <alignment horizontal="right"/>
    </xf>
    <xf numFmtId="165" fontId="3" fillId="0" borderId="20" xfId="2" applyNumberFormat="1" applyFont="1" applyBorder="1" applyAlignment="1">
      <alignment horizontal="right"/>
    </xf>
    <xf numFmtId="165" fontId="4" fillId="0" borderId="6" xfId="2" applyNumberFormat="1" applyFont="1" applyBorder="1"/>
    <xf numFmtId="166" fontId="1" fillId="0" borderId="9" xfId="1" applyNumberFormat="1" applyBorder="1"/>
    <xf numFmtId="165" fontId="4" fillId="0" borderId="6" xfId="2" applyNumberFormat="1" applyFont="1" applyFill="1" applyBorder="1"/>
    <xf numFmtId="166" fontId="1" fillId="0" borderId="9" xfId="1" applyNumberFormat="1" applyFill="1" applyBorder="1"/>
    <xf numFmtId="165" fontId="4" fillId="0" borderId="9" xfId="2" applyNumberFormat="1" applyFont="1" applyBorder="1"/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165" fontId="3" fillId="0" borderId="20" xfId="2" applyNumberFormat="1" applyFont="1" applyBorder="1"/>
    <xf numFmtId="0" fontId="0" fillId="0" borderId="19" xfId="0" applyBorder="1"/>
    <xf numFmtId="0" fontId="0" fillId="0" borderId="21" xfId="0" applyBorder="1"/>
    <xf numFmtId="165" fontId="4" fillId="0" borderId="22" xfId="2" applyNumberFormat="1" applyFont="1" applyBorder="1"/>
    <xf numFmtId="165" fontId="4" fillId="0" borderId="21" xfId="2" applyNumberFormat="1" applyFont="1" applyBorder="1" applyAlignment="1">
      <alignment horizontal="right"/>
    </xf>
    <xf numFmtId="165" fontId="4" fillId="0" borderId="22" xfId="2" applyNumberFormat="1" applyFont="1" applyBorder="1" applyAlignment="1">
      <alignment horizontal="right"/>
    </xf>
    <xf numFmtId="165" fontId="4" fillId="0" borderId="21" xfId="2" applyNumberFormat="1" applyFont="1" applyBorder="1"/>
    <xf numFmtId="0" fontId="0" fillId="0" borderId="17" xfId="0" applyBorder="1"/>
    <xf numFmtId="0" fontId="3" fillId="0" borderId="18" xfId="2" applyNumberFormat="1" applyFont="1" applyBorder="1"/>
    <xf numFmtId="165" fontId="3" fillId="0" borderId="17" xfId="2" applyNumberFormat="1" applyFont="1" applyBorder="1" applyAlignment="1">
      <alignment horizontal="right"/>
    </xf>
    <xf numFmtId="165" fontId="3" fillId="0" borderId="18" xfId="2" applyNumberFormat="1" applyFont="1" applyBorder="1" applyAlignment="1">
      <alignment horizontal="right"/>
    </xf>
    <xf numFmtId="0" fontId="3" fillId="0" borderId="21" xfId="0" applyFont="1" applyBorder="1" applyAlignment="1">
      <alignment horizontal="center"/>
    </xf>
    <xf numFmtId="0" fontId="0" fillId="0" borderId="0" xfId="0"/>
    <xf numFmtId="0" fontId="0" fillId="0" borderId="5" xfId="0" applyFont="1" applyBorder="1" applyAlignment="1">
      <alignment horizontal="left"/>
    </xf>
    <xf numFmtId="0" fontId="0" fillId="0" borderId="6" xfId="0" applyBorder="1"/>
    <xf numFmtId="0" fontId="0" fillId="0" borderId="10" xfId="0" applyBorder="1"/>
    <xf numFmtId="0" fontId="0" fillId="2" borderId="5" xfId="0" applyFont="1" applyFill="1" applyBorder="1"/>
    <xf numFmtId="167" fontId="0" fillId="2" borderId="0" xfId="0" applyNumberFormat="1" applyFill="1" applyBorder="1"/>
    <xf numFmtId="167" fontId="0" fillId="2" borderId="8" xfId="0" applyNumberFormat="1" applyFill="1" applyBorder="1"/>
    <xf numFmtId="0" fontId="8" fillId="2" borderId="12" xfId="0" applyFont="1" applyFill="1" applyBorder="1" applyAlignment="1">
      <alignment horizontal="left"/>
    </xf>
    <xf numFmtId="0" fontId="8" fillId="2" borderId="24" xfId="0" applyFont="1" applyFill="1" applyBorder="1" applyAlignment="1">
      <alignment horizontal="left"/>
    </xf>
    <xf numFmtId="167" fontId="0" fillId="2" borderId="15" xfId="0" applyNumberFormat="1" applyFill="1" applyBorder="1"/>
    <xf numFmtId="167" fontId="0" fillId="2" borderId="25" xfId="0" applyNumberFormat="1" applyFill="1" applyBorder="1"/>
    <xf numFmtId="167" fontId="0" fillId="2" borderId="16" xfId="0" applyNumberFormat="1" applyFill="1" applyBorder="1"/>
    <xf numFmtId="14" fontId="3" fillId="0" borderId="26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17" xfId="0" applyFont="1" applyBorder="1"/>
    <xf numFmtId="0" fontId="0" fillId="0" borderId="0" xfId="0" applyFont="1"/>
    <xf numFmtId="0" fontId="12" fillId="0" borderId="21" xfId="0" applyFont="1" applyBorder="1"/>
    <xf numFmtId="168" fontId="0" fillId="0" borderId="0" xfId="0" applyNumberFormat="1" applyFont="1"/>
    <xf numFmtId="0" fontId="3" fillId="0" borderId="21" xfId="0" applyFont="1" applyBorder="1"/>
    <xf numFmtId="166" fontId="0" fillId="0" borderId="0" xfId="0" applyNumberFormat="1" applyFont="1"/>
    <xf numFmtId="170" fontId="0" fillId="0" borderId="0" xfId="0" applyNumberFormat="1" applyFont="1"/>
    <xf numFmtId="44" fontId="0" fillId="0" borderId="0" xfId="0" applyNumberFormat="1"/>
    <xf numFmtId="44" fontId="0" fillId="0" borderId="0" xfId="0" applyNumberFormat="1" applyBorder="1"/>
    <xf numFmtId="0" fontId="6" fillId="0" borderId="5" xfId="0" applyFont="1" applyBorder="1"/>
    <xf numFmtId="44" fontId="6" fillId="0" borderId="26" xfId="1" applyFont="1" applyBorder="1" applyAlignment="1" applyProtection="1">
      <alignment horizontal="center"/>
    </xf>
    <xf numFmtId="44" fontId="7" fillId="0" borderId="22" xfId="1" applyFont="1" applyBorder="1" applyAlignment="1" applyProtection="1">
      <alignment horizontal="center"/>
    </xf>
    <xf numFmtId="44" fontId="6" fillId="0" borderId="8" xfId="1" applyFont="1" applyBorder="1" applyAlignment="1" applyProtection="1">
      <alignment horizontal="center"/>
    </xf>
    <xf numFmtId="0" fontId="8" fillId="2" borderId="19" xfId="0" applyFont="1" applyFill="1" applyBorder="1" applyAlignment="1">
      <alignment horizontal="left"/>
    </xf>
    <xf numFmtId="167" fontId="0" fillId="2" borderId="28" xfId="0" applyNumberFormat="1" applyFill="1" applyBorder="1"/>
    <xf numFmtId="167" fontId="0" fillId="2" borderId="20" xfId="0" applyNumberFormat="1" applyFill="1" applyBorder="1"/>
    <xf numFmtId="44" fontId="0" fillId="0" borderId="29" xfId="1" applyFont="1" applyBorder="1" applyAlignment="1" applyProtection="1"/>
    <xf numFmtId="44" fontId="0" fillId="0" borderId="18" xfId="1" applyFont="1" applyBorder="1" applyAlignment="1" applyProtection="1"/>
    <xf numFmtId="0" fontId="0" fillId="2" borderId="19" xfId="0" applyFill="1" applyBorder="1"/>
    <xf numFmtId="0" fontId="0" fillId="0" borderId="20" xfId="0" applyBorder="1"/>
    <xf numFmtId="14" fontId="3" fillId="0" borderId="18" xfId="0" applyNumberFormat="1" applyFont="1" applyBorder="1" applyAlignment="1">
      <alignment horizontal="center"/>
    </xf>
    <xf numFmtId="166" fontId="0" fillId="0" borderId="3" xfId="0" applyNumberFormat="1" applyFont="1" applyBorder="1"/>
    <xf numFmtId="166" fontId="0" fillId="0" borderId="31" xfId="0" applyNumberFormat="1" applyFont="1" applyBorder="1"/>
    <xf numFmtId="44" fontId="0" fillId="0" borderId="33" xfId="1" applyFont="1" applyBorder="1" applyAlignment="1" applyProtection="1"/>
    <xf numFmtId="44" fontId="0" fillId="0" borderId="28" xfId="0" applyNumberFormat="1" applyBorder="1"/>
    <xf numFmtId="0" fontId="0" fillId="0" borderId="0" xfId="0"/>
    <xf numFmtId="0" fontId="0" fillId="0" borderId="2" xfId="0" applyFont="1" applyBorder="1"/>
    <xf numFmtId="0" fontId="0" fillId="0" borderId="5" xfId="0" applyFont="1" applyBorder="1" applyAlignment="1"/>
    <xf numFmtId="0" fontId="0" fillId="0" borderId="32" xfId="0" applyBorder="1"/>
    <xf numFmtId="0" fontId="6" fillId="0" borderId="32" xfId="0" applyFont="1" applyBorder="1" applyAlignment="1">
      <alignment horizontal="center"/>
    </xf>
    <xf numFmtId="44" fontId="6" fillId="0" borderId="33" xfId="1" applyFont="1" applyBorder="1" applyAlignment="1" applyProtection="1">
      <alignment horizontal="center"/>
    </xf>
    <xf numFmtId="44" fontId="0" fillId="0" borderId="17" xfId="1" applyFont="1" applyBorder="1" applyAlignment="1" applyProtection="1"/>
    <xf numFmtId="44" fontId="0" fillId="0" borderId="20" xfId="0" applyNumberFormat="1" applyBorder="1"/>
    <xf numFmtId="44" fontId="0" fillId="0" borderId="28" xfId="1" applyFont="1" applyBorder="1" applyAlignment="1" applyProtection="1"/>
    <xf numFmtId="44" fontId="0" fillId="0" borderId="20" xfId="1" applyFont="1" applyBorder="1" applyAlignment="1" applyProtection="1"/>
    <xf numFmtId="1" fontId="0" fillId="0" borderId="32" xfId="1" applyNumberFormat="1" applyFont="1" applyBorder="1" applyAlignment="1" applyProtection="1">
      <alignment horizontal="center"/>
    </xf>
    <xf numFmtId="44" fontId="0" fillId="0" borderId="32" xfId="1" applyFont="1" applyBorder="1" applyAlignment="1" applyProtection="1"/>
    <xf numFmtId="44" fontId="0" fillId="0" borderId="19" xfId="1" applyFont="1" applyBorder="1" applyAlignment="1" applyProtection="1"/>
    <xf numFmtId="165" fontId="4" fillId="0" borderId="33" xfId="2" applyNumberFormat="1" applyFont="1" applyBorder="1"/>
    <xf numFmtId="165" fontId="4" fillId="0" borderId="32" xfId="2" applyNumberFormat="1" applyFont="1" applyBorder="1"/>
    <xf numFmtId="166" fontId="1" fillId="0" borderId="33" xfId="1" applyNumberFormat="1" applyBorder="1"/>
    <xf numFmtId="0" fontId="4" fillId="0" borderId="2" xfId="0" applyFont="1" applyBorder="1"/>
    <xf numFmtId="0" fontId="4" fillId="0" borderId="5" xfId="0" applyFont="1" applyBorder="1"/>
    <xf numFmtId="0" fontId="4" fillId="0" borderId="5" xfId="0" applyFont="1" applyFill="1" applyBorder="1"/>
    <xf numFmtId="166" fontId="9" fillId="0" borderId="30" xfId="0" applyNumberFormat="1" applyFont="1" applyBorder="1"/>
    <xf numFmtId="0" fontId="6" fillId="0" borderId="32" xfId="0" applyFont="1" applyBorder="1" applyAlignment="1">
      <alignment horizontal="center"/>
    </xf>
    <xf numFmtId="0" fontId="7" fillId="0" borderId="21" xfId="0" applyFont="1" applyBorder="1"/>
    <xf numFmtId="0" fontId="6" fillId="0" borderId="21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0" xfId="0" applyBorder="1"/>
    <xf numFmtId="0" fontId="0" fillId="0" borderId="32" xfId="0" applyBorder="1" applyAlignment="1">
      <alignment horizontal="left" indent="3"/>
    </xf>
    <xf numFmtId="0" fontId="0" fillId="0" borderId="32" xfId="0" applyBorder="1"/>
    <xf numFmtId="0" fontId="0" fillId="0" borderId="32" xfId="0" applyBorder="1" applyAlignment="1">
      <alignment horizontal="left"/>
    </xf>
    <xf numFmtId="0" fontId="0" fillId="0" borderId="17" xfId="0" applyBorder="1"/>
    <xf numFmtId="0" fontId="0" fillId="2" borderId="32" xfId="0" applyFill="1" applyBorder="1"/>
    <xf numFmtId="167" fontId="4" fillId="2" borderId="0" xfId="0" applyNumberFormat="1" applyFont="1" applyFill="1" applyBorder="1"/>
    <xf numFmtId="167" fontId="0" fillId="2" borderId="33" xfId="0" applyNumberFormat="1" applyFill="1" applyBorder="1"/>
    <xf numFmtId="167" fontId="0" fillId="2" borderId="0" xfId="0" applyNumberFormat="1" applyFill="1" applyBorder="1"/>
    <xf numFmtId="0" fontId="0" fillId="0" borderId="33" xfId="0" applyBorder="1"/>
    <xf numFmtId="0" fontId="8" fillId="2" borderId="21" xfId="0" applyFont="1" applyFill="1" applyBorder="1" applyAlignment="1">
      <alignment horizontal="left"/>
    </xf>
    <xf numFmtId="167" fontId="0" fillId="2" borderId="26" xfId="0" applyNumberFormat="1" applyFill="1" applyBorder="1"/>
    <xf numFmtId="167" fontId="0" fillId="2" borderId="22" xfId="0" applyNumberFormat="1" applyFill="1" applyBorder="1"/>
    <xf numFmtId="0" fontId="0" fillId="0" borderId="17" xfId="0" applyFont="1" applyBorder="1"/>
    <xf numFmtId="0" fontId="6" fillId="0" borderId="32" xfId="0" applyFont="1" applyBorder="1"/>
    <xf numFmtId="0" fontId="0" fillId="0" borderId="32" xfId="0" applyFont="1" applyBorder="1" applyAlignment="1"/>
    <xf numFmtId="0" fontId="0" fillId="0" borderId="10" xfId="0" applyFont="1" applyBorder="1"/>
    <xf numFmtId="0" fontId="0" fillId="2" borderId="32" xfId="0" applyFont="1" applyFill="1" applyBorder="1"/>
    <xf numFmtId="0" fontId="8" fillId="2" borderId="35" xfId="0" applyFont="1" applyFill="1" applyBorder="1" applyAlignment="1">
      <alignment horizontal="left"/>
    </xf>
    <xf numFmtId="0" fontId="0" fillId="0" borderId="21" xfId="0" applyFont="1" applyBorder="1"/>
    <xf numFmtId="44" fontId="0" fillId="0" borderId="26" xfId="1" applyFont="1" applyBorder="1" applyAlignment="1" applyProtection="1"/>
    <xf numFmtId="44" fontId="0" fillId="0" borderId="22" xfId="1" applyFont="1" applyBorder="1" applyAlignment="1" applyProtection="1">
      <alignment horizontal="center"/>
    </xf>
    <xf numFmtId="0" fontId="0" fillId="0" borderId="32" xfId="0" applyBorder="1" applyAlignment="1">
      <alignment horizontal="left" indent="4"/>
    </xf>
    <xf numFmtId="172" fontId="0" fillId="0" borderId="0" xfId="1" applyNumberFormat="1" applyFont="1" applyBorder="1" applyAlignment="1" applyProtection="1"/>
    <xf numFmtId="0" fontId="0" fillId="0" borderId="2" xfId="0" applyFont="1" applyBorder="1"/>
    <xf numFmtId="0" fontId="0" fillId="0" borderId="5" xfId="0" applyFont="1" applyBorder="1" applyAlignment="1"/>
    <xf numFmtId="0" fontId="0" fillId="0" borderId="32" xfId="0" applyBorder="1" applyAlignment="1">
      <alignment horizontal="center"/>
    </xf>
    <xf numFmtId="44" fontId="0" fillId="0" borderId="0" xfId="14" applyFont="1" applyBorder="1" applyAlignment="1" applyProtection="1"/>
    <xf numFmtId="44" fontId="0" fillId="0" borderId="33" xfId="14" applyFont="1" applyBorder="1" applyAlignment="1" applyProtection="1"/>
    <xf numFmtId="44" fontId="0" fillId="0" borderId="8" xfId="14" applyFont="1" applyBorder="1" applyAlignment="1" applyProtection="1"/>
    <xf numFmtId="0" fontId="0" fillId="0" borderId="5" xfId="0" applyFont="1" applyBorder="1" applyAlignment="1">
      <alignment horizontal="left"/>
    </xf>
    <xf numFmtId="0" fontId="0" fillId="0" borderId="32" xfId="0" applyBorder="1" applyAlignment="1">
      <alignment horizontal="left" indent="3"/>
    </xf>
    <xf numFmtId="0" fontId="0" fillId="0" borderId="32" xfId="0" applyBorder="1"/>
    <xf numFmtId="0" fontId="0" fillId="0" borderId="32" xfId="0" applyBorder="1" applyAlignment="1">
      <alignment horizontal="left"/>
    </xf>
    <xf numFmtId="0" fontId="0" fillId="2" borderId="5" xfId="0" applyFont="1" applyFill="1" applyBorder="1"/>
    <xf numFmtId="0" fontId="0" fillId="2" borderId="32" xfId="0" applyFill="1" applyBorder="1"/>
    <xf numFmtId="167" fontId="4" fillId="2" borderId="0" xfId="0" applyNumberFormat="1" applyFont="1" applyFill="1" applyBorder="1"/>
    <xf numFmtId="167" fontId="0" fillId="2" borderId="33" xfId="0" applyNumberFormat="1" applyFill="1" applyBorder="1"/>
    <xf numFmtId="167" fontId="0" fillId="2" borderId="0" xfId="0" applyNumberFormat="1" applyFill="1" applyBorder="1"/>
    <xf numFmtId="167" fontId="0" fillId="2" borderId="8" xfId="0" applyNumberFormat="1" applyFill="1" applyBorder="1"/>
    <xf numFmtId="0" fontId="8" fillId="2" borderId="12" xfId="0" applyFont="1" applyFill="1" applyBorder="1" applyAlignment="1">
      <alignment horizontal="left"/>
    </xf>
    <xf numFmtId="0" fontId="8" fillId="2" borderId="24" xfId="0" applyFont="1" applyFill="1" applyBorder="1" applyAlignment="1">
      <alignment horizontal="left"/>
    </xf>
    <xf numFmtId="167" fontId="0" fillId="2" borderId="15" xfId="0" applyNumberFormat="1" applyFill="1" applyBorder="1"/>
    <xf numFmtId="167" fontId="0" fillId="2" borderId="25" xfId="0" applyNumberFormat="1" applyFill="1" applyBorder="1"/>
    <xf numFmtId="167" fontId="0" fillId="2" borderId="16" xfId="0" applyNumberFormat="1" applyFill="1" applyBorder="1"/>
    <xf numFmtId="0" fontId="6" fillId="0" borderId="32" xfId="0" applyFont="1" applyBorder="1" applyAlignment="1">
      <alignment horizontal="center"/>
    </xf>
    <xf numFmtId="44" fontId="6" fillId="0" borderId="0" xfId="14" applyFont="1" applyBorder="1" applyAlignment="1" applyProtection="1">
      <alignment horizontal="center"/>
    </xf>
    <xf numFmtId="44" fontId="6" fillId="0" borderId="33" xfId="14" applyFont="1" applyBorder="1" applyAlignment="1" applyProtection="1">
      <alignment horizontal="center"/>
    </xf>
    <xf numFmtId="0" fontId="0" fillId="0" borderId="19" xfId="0" applyBorder="1"/>
    <xf numFmtId="44" fontId="0" fillId="0" borderId="28" xfId="14" applyFont="1" applyBorder="1" applyAlignment="1" applyProtection="1"/>
    <xf numFmtId="44" fontId="0" fillId="0" borderId="20" xfId="14" applyFont="1" applyBorder="1" applyAlignment="1" applyProtection="1"/>
    <xf numFmtId="44" fontId="6" fillId="0" borderId="8" xfId="14" applyFont="1" applyBorder="1" applyAlignment="1" applyProtection="1">
      <alignment horizontal="center"/>
    </xf>
    <xf numFmtId="1" fontId="0" fillId="0" borderId="32" xfId="14" applyNumberFormat="1" applyFont="1" applyBorder="1" applyAlignment="1" applyProtection="1">
      <alignment horizontal="center"/>
    </xf>
    <xf numFmtId="44" fontId="0" fillId="0" borderId="32" xfId="14" applyFont="1" applyBorder="1" applyAlignment="1" applyProtection="1"/>
    <xf numFmtId="44" fontId="0" fillId="0" borderId="19" xfId="14" applyFont="1" applyBorder="1" applyAlignment="1" applyProtection="1"/>
    <xf numFmtId="0" fontId="0" fillId="0" borderId="2" xfId="0" applyFont="1" applyBorder="1"/>
    <xf numFmtId="0" fontId="0" fillId="0" borderId="5" xfId="0" applyFont="1" applyBorder="1" applyAlignment="1"/>
    <xf numFmtId="0" fontId="0" fillId="0" borderId="32" xfId="0" applyBorder="1" applyAlignment="1">
      <alignment horizontal="center"/>
    </xf>
    <xf numFmtId="44" fontId="0" fillId="0" borderId="0" xfId="14" applyFont="1" applyBorder="1" applyAlignment="1" applyProtection="1"/>
    <xf numFmtId="44" fontId="0" fillId="0" borderId="33" xfId="14" applyFont="1" applyBorder="1" applyAlignment="1" applyProtection="1">
      <alignment horizontal="left"/>
    </xf>
    <xf numFmtId="44" fontId="0" fillId="0" borderId="33" xfId="14" applyFont="1" applyBorder="1" applyAlignment="1" applyProtection="1"/>
    <xf numFmtId="0" fontId="0" fillId="0" borderId="32" xfId="0" applyBorder="1" applyAlignment="1">
      <alignment horizontal="left" indent="3"/>
    </xf>
    <xf numFmtId="0" fontId="0" fillId="0" borderId="32" xfId="0" applyBorder="1"/>
    <xf numFmtId="0" fontId="0" fillId="0" borderId="32" xfId="0" applyBorder="1" applyAlignment="1">
      <alignment horizontal="left"/>
    </xf>
    <xf numFmtId="0" fontId="0" fillId="0" borderId="19" xfId="0" applyBorder="1"/>
    <xf numFmtId="44" fontId="0" fillId="0" borderId="28" xfId="14" applyFont="1" applyBorder="1" applyAlignment="1" applyProtection="1"/>
    <xf numFmtId="44" fontId="0" fillId="0" borderId="20" xfId="14" applyFont="1" applyBorder="1" applyAlignment="1" applyProtection="1"/>
    <xf numFmtId="0" fontId="0" fillId="2" borderId="5" xfId="0" applyFont="1" applyFill="1" applyBorder="1"/>
    <xf numFmtId="0" fontId="0" fillId="2" borderId="32" xfId="0" applyFill="1" applyBorder="1"/>
    <xf numFmtId="167" fontId="4" fillId="2" borderId="0" xfId="0" applyNumberFormat="1" applyFont="1" applyFill="1" applyBorder="1"/>
    <xf numFmtId="167" fontId="0" fillId="2" borderId="33" xfId="0" applyNumberFormat="1" applyFill="1" applyBorder="1"/>
    <xf numFmtId="0" fontId="8" fillId="2" borderId="12" xfId="0" applyFont="1" applyFill="1" applyBorder="1" applyAlignment="1">
      <alignment horizontal="left"/>
    </xf>
    <xf numFmtId="0" fontId="8" fillId="2" borderId="24" xfId="0" applyFont="1" applyFill="1" applyBorder="1" applyAlignment="1">
      <alignment horizontal="left"/>
    </xf>
    <xf numFmtId="167" fontId="0" fillId="2" borderId="15" xfId="0" applyNumberFormat="1" applyFill="1" applyBorder="1"/>
    <xf numFmtId="167" fontId="0" fillId="2" borderId="25" xfId="0" applyNumberFormat="1" applyFill="1" applyBorder="1"/>
    <xf numFmtId="0" fontId="0" fillId="0" borderId="5" xfId="0" applyBorder="1" applyAlignment="1"/>
    <xf numFmtId="0" fontId="0" fillId="0" borderId="32" xfId="0" applyBorder="1" applyAlignment="1">
      <alignment horizontal="center"/>
    </xf>
    <xf numFmtId="44" fontId="0" fillId="0" borderId="0" xfId="14" applyFont="1" applyBorder="1" applyAlignment="1" applyProtection="1"/>
    <xf numFmtId="44" fontId="0" fillId="0" borderId="33" xfId="14" applyFont="1" applyBorder="1" applyAlignment="1" applyProtection="1">
      <alignment horizontal="left"/>
    </xf>
    <xf numFmtId="44" fontId="0" fillId="0" borderId="33" xfId="14" applyFont="1" applyBorder="1" applyAlignment="1" applyProtection="1"/>
    <xf numFmtId="0" fontId="0" fillId="0" borderId="32" xfId="0" applyBorder="1" applyAlignment="1">
      <alignment horizontal="left" indent="3"/>
    </xf>
    <xf numFmtId="0" fontId="0" fillId="0" borderId="32" xfId="0" applyBorder="1"/>
    <xf numFmtId="0" fontId="0" fillId="0" borderId="32" xfId="0" applyBorder="1" applyAlignment="1">
      <alignment horizontal="left"/>
    </xf>
    <xf numFmtId="0" fontId="0" fillId="0" borderId="19" xfId="0" applyBorder="1"/>
    <xf numFmtId="44" fontId="0" fillId="0" borderId="28" xfId="14" applyFont="1" applyBorder="1" applyAlignment="1" applyProtection="1"/>
    <xf numFmtId="44" fontId="0" fillId="0" borderId="20" xfId="14" applyFont="1" applyBorder="1" applyAlignment="1" applyProtection="1"/>
    <xf numFmtId="44" fontId="0" fillId="0" borderId="8" xfId="14" applyFont="1" applyBorder="1" applyAlignment="1" applyProtection="1"/>
    <xf numFmtId="167" fontId="0" fillId="2" borderId="0" xfId="0" applyNumberFormat="1" applyFill="1" applyBorder="1"/>
    <xf numFmtId="167" fontId="0" fillId="2" borderId="8" xfId="0" applyNumberFormat="1" applyFill="1" applyBorder="1"/>
    <xf numFmtId="167" fontId="0" fillId="2" borderId="15" xfId="0" applyNumberFormat="1" applyFill="1" applyBorder="1"/>
    <xf numFmtId="167" fontId="0" fillId="2" borderId="16" xfId="0" applyNumberFormat="1" applyFill="1" applyBorder="1"/>
    <xf numFmtId="0" fontId="0" fillId="0" borderId="32" xfId="0" applyBorder="1" applyAlignment="1">
      <alignment horizontal="center"/>
    </xf>
    <xf numFmtId="44" fontId="0" fillId="0" borderId="0" xfId="14" applyFont="1" applyBorder="1" applyAlignment="1" applyProtection="1"/>
    <xf numFmtId="44" fontId="0" fillId="0" borderId="33" xfId="14" applyFont="1" applyBorder="1" applyAlignment="1" applyProtection="1"/>
    <xf numFmtId="1" fontId="0" fillId="0" borderId="0" xfId="14" applyNumberFormat="1" applyFont="1" applyBorder="1" applyAlignment="1" applyProtection="1">
      <alignment horizontal="center"/>
    </xf>
    <xf numFmtId="0" fontId="0" fillId="0" borderId="32" xfId="0" applyBorder="1" applyAlignment="1">
      <alignment horizontal="left" indent="3"/>
    </xf>
    <xf numFmtId="0" fontId="0" fillId="0" borderId="32" xfId="0" applyBorder="1"/>
    <xf numFmtId="0" fontId="0" fillId="0" borderId="32" xfId="0" applyBorder="1" applyAlignment="1">
      <alignment horizontal="left"/>
    </xf>
    <xf numFmtId="0" fontId="0" fillId="2" borderId="32" xfId="0" applyFill="1" applyBorder="1"/>
    <xf numFmtId="167" fontId="4" fillId="2" borderId="0" xfId="0" applyNumberFormat="1" applyFont="1" applyFill="1" applyBorder="1"/>
    <xf numFmtId="167" fontId="0" fillId="2" borderId="33" xfId="0" applyNumberFormat="1" applyFill="1" applyBorder="1"/>
    <xf numFmtId="167" fontId="0" fillId="2" borderId="0" xfId="0" applyNumberFormat="1" applyFill="1" applyBorder="1"/>
    <xf numFmtId="0" fontId="6" fillId="0" borderId="32" xfId="0" applyFont="1" applyBorder="1" applyAlignment="1">
      <alignment horizontal="center"/>
    </xf>
    <xf numFmtId="44" fontId="6" fillId="0" borderId="0" xfId="14" applyFont="1" applyBorder="1" applyAlignment="1" applyProtection="1">
      <alignment horizontal="center"/>
    </xf>
    <xf numFmtId="44" fontId="6" fillId="0" borderId="33" xfId="14" applyFont="1" applyBorder="1" applyAlignment="1" applyProtection="1">
      <alignment horizontal="center"/>
    </xf>
    <xf numFmtId="0" fontId="7" fillId="0" borderId="21" xfId="0" applyFont="1" applyBorder="1"/>
    <xf numFmtId="0" fontId="6" fillId="0" borderId="21" xfId="0" applyFont="1" applyBorder="1" applyAlignment="1">
      <alignment horizontal="center"/>
    </xf>
    <xf numFmtId="44" fontId="6" fillId="0" borderId="26" xfId="14" applyFont="1" applyBorder="1" applyAlignment="1" applyProtection="1">
      <alignment horizontal="center"/>
    </xf>
    <xf numFmtId="44" fontId="7" fillId="0" borderId="22" xfId="14" applyFont="1" applyBorder="1" applyAlignment="1" applyProtection="1">
      <alignment horizontal="center"/>
    </xf>
    <xf numFmtId="0" fontId="0" fillId="0" borderId="17" xfId="0" applyBorder="1"/>
    <xf numFmtId="44" fontId="0" fillId="0" borderId="29" xfId="14" applyFont="1" applyBorder="1" applyAlignment="1" applyProtection="1"/>
    <xf numFmtId="44" fontId="0" fillId="0" borderId="18" xfId="14" applyFont="1" applyBorder="1" applyAlignment="1" applyProtection="1"/>
    <xf numFmtId="0" fontId="0" fillId="0" borderId="19" xfId="0" applyBorder="1"/>
    <xf numFmtId="0" fontId="0" fillId="0" borderId="28" xfId="0" applyBorder="1"/>
    <xf numFmtId="44" fontId="0" fillId="0" borderId="20" xfId="0" applyNumberFormat="1" applyBorder="1"/>
    <xf numFmtId="44" fontId="0" fillId="0" borderId="17" xfId="14" applyFont="1" applyBorder="1" applyAlignment="1" applyProtection="1"/>
    <xf numFmtId="167" fontId="0" fillId="2" borderId="32" xfId="0" applyNumberFormat="1" applyFill="1" applyBorder="1"/>
    <xf numFmtId="0" fontId="0" fillId="0" borderId="17" xfId="0" applyFont="1" applyBorder="1"/>
    <xf numFmtId="0" fontId="6" fillId="0" borderId="32" xfId="0" applyFont="1" applyBorder="1"/>
    <xf numFmtId="0" fontId="0" fillId="0" borderId="32" xfId="0" applyFont="1" applyBorder="1" applyAlignment="1"/>
    <xf numFmtId="0" fontId="0" fillId="0" borderId="32" xfId="0" applyFont="1" applyBorder="1" applyAlignment="1">
      <alignment horizontal="left"/>
    </xf>
    <xf numFmtId="0" fontId="8" fillId="2" borderId="19" xfId="0" applyFont="1" applyFill="1" applyBorder="1" applyAlignment="1">
      <alignment horizontal="left"/>
    </xf>
    <xf numFmtId="167" fontId="0" fillId="2" borderId="28" xfId="0" applyNumberFormat="1" applyFill="1" applyBorder="1"/>
    <xf numFmtId="167" fontId="0" fillId="2" borderId="20" xfId="0" applyNumberFormat="1" applyFill="1" applyBorder="1"/>
    <xf numFmtId="0" fontId="0" fillId="0" borderId="3" xfId="0" applyFont="1" applyBorder="1"/>
    <xf numFmtId="0" fontId="0" fillId="2" borderId="31" xfId="0" applyFont="1" applyFill="1" applyBorder="1"/>
    <xf numFmtId="0" fontId="0" fillId="0" borderId="34" xfId="0" applyFont="1" applyFill="1" applyBorder="1"/>
    <xf numFmtId="0" fontId="0" fillId="0" borderId="5" xfId="0" applyFont="1" applyFill="1" applyBorder="1"/>
    <xf numFmtId="44" fontId="6" fillId="0" borderId="21" xfId="1" applyFont="1" applyBorder="1" applyAlignment="1" applyProtection="1">
      <alignment horizontal="center"/>
    </xf>
    <xf numFmtId="0" fontId="2" fillId="0" borderId="17" xfId="15" applyFont="1" applyBorder="1"/>
    <xf numFmtId="0" fontId="2" fillId="0" borderId="0" xfId="15" applyBorder="1"/>
    <xf numFmtId="0" fontId="6" fillId="0" borderId="32" xfId="15" applyFont="1" applyBorder="1"/>
    <xf numFmtId="0" fontId="6" fillId="0" borderId="32" xfId="15" applyFont="1" applyBorder="1" applyAlignment="1">
      <alignment horizontal="center"/>
    </xf>
    <xf numFmtId="171" fontId="6" fillId="0" borderId="0" xfId="16" applyFont="1" applyBorder="1" applyAlignment="1" applyProtection="1">
      <alignment horizontal="center"/>
    </xf>
    <xf numFmtId="171" fontId="6" fillId="0" borderId="33" xfId="16" applyFont="1" applyBorder="1" applyAlignment="1" applyProtection="1">
      <alignment horizontal="center"/>
    </xf>
    <xf numFmtId="0" fontId="2" fillId="0" borderId="21" xfId="15" applyFont="1" applyBorder="1"/>
    <xf numFmtId="0" fontId="6" fillId="0" borderId="21" xfId="15" applyFont="1" applyBorder="1" applyAlignment="1">
      <alignment horizontal="center"/>
    </xf>
    <xf numFmtId="171" fontId="2" fillId="0" borderId="26" xfId="16" applyFont="1" applyBorder="1" applyAlignment="1" applyProtection="1"/>
    <xf numFmtId="171" fontId="2" fillId="0" borderId="22" xfId="16" applyFont="1" applyBorder="1" applyAlignment="1" applyProtection="1">
      <alignment horizontal="center"/>
    </xf>
    <xf numFmtId="171" fontId="6" fillId="0" borderId="26" xfId="16" applyFont="1" applyBorder="1" applyAlignment="1" applyProtection="1">
      <alignment horizontal="center"/>
    </xf>
    <xf numFmtId="0" fontId="2" fillId="0" borderId="32" xfId="15" applyFont="1" applyBorder="1" applyAlignment="1"/>
    <xf numFmtId="0" fontId="2" fillId="0" borderId="32" xfId="15" applyBorder="1" applyAlignment="1">
      <alignment horizontal="center"/>
    </xf>
    <xf numFmtId="171" fontId="2" fillId="0" borderId="33" xfId="16" applyFont="1" applyBorder="1" applyAlignment="1" applyProtection="1"/>
    <xf numFmtId="171" fontId="2" fillId="0" borderId="0" xfId="16" applyFont="1" applyBorder="1" applyAlignment="1" applyProtection="1"/>
    <xf numFmtId="0" fontId="2" fillId="0" borderId="32" xfId="15" applyBorder="1" applyAlignment="1">
      <alignment horizontal="left" indent="4"/>
    </xf>
    <xf numFmtId="0" fontId="2" fillId="0" borderId="32" xfId="15" applyBorder="1"/>
    <xf numFmtId="0" fontId="2" fillId="0" borderId="32" xfId="15" applyBorder="1" applyAlignment="1">
      <alignment horizontal="left"/>
    </xf>
    <xf numFmtId="172" fontId="2" fillId="0" borderId="0" xfId="16" applyNumberFormat="1" applyFont="1" applyBorder="1" applyAlignment="1" applyProtection="1"/>
    <xf numFmtId="0" fontId="2" fillId="0" borderId="10" xfId="15" applyFont="1" applyBorder="1"/>
    <xf numFmtId="0" fontId="2" fillId="0" borderId="17" xfId="15" applyBorder="1"/>
    <xf numFmtId="171" fontId="2" fillId="0" borderId="29" xfId="16" applyFont="1" applyBorder="1" applyAlignment="1" applyProtection="1"/>
    <xf numFmtId="171" fontId="2" fillId="0" borderId="18" xfId="16" applyFont="1" applyBorder="1" applyAlignment="1" applyProtection="1"/>
    <xf numFmtId="0" fontId="2" fillId="2" borderId="32" xfId="15" applyFont="1" applyFill="1" applyBorder="1"/>
    <xf numFmtId="0" fontId="2" fillId="2" borderId="32" xfId="15" applyFill="1" applyBorder="1"/>
    <xf numFmtId="167" fontId="4" fillId="2" borderId="0" xfId="15" applyNumberFormat="1" applyFont="1" applyFill="1" applyBorder="1"/>
    <xf numFmtId="167" fontId="2" fillId="2" borderId="33" xfId="15" applyNumberFormat="1" applyFill="1" applyBorder="1"/>
    <xf numFmtId="167" fontId="2" fillId="2" borderId="0" xfId="15" applyNumberFormat="1" applyFill="1" applyBorder="1"/>
    <xf numFmtId="0" fontId="2" fillId="0" borderId="33" xfId="15" applyBorder="1"/>
    <xf numFmtId="0" fontId="8" fillId="2" borderId="35" xfId="15" applyFont="1" applyFill="1" applyBorder="1" applyAlignment="1">
      <alignment horizontal="left"/>
    </xf>
    <xf numFmtId="0" fontId="8" fillId="2" borderId="21" xfId="15" applyFont="1" applyFill="1" applyBorder="1" applyAlignment="1">
      <alignment horizontal="left"/>
    </xf>
    <xf numFmtId="167" fontId="2" fillId="2" borderId="26" xfId="15" applyNumberFormat="1" applyFill="1" applyBorder="1"/>
    <xf numFmtId="167" fontId="2" fillId="2" borderId="22" xfId="15" applyNumberFormat="1" applyFill="1" applyBorder="1"/>
    <xf numFmtId="169" fontId="0" fillId="0" borderId="22" xfId="0" applyNumberFormat="1" applyBorder="1"/>
    <xf numFmtId="44" fontId="6" fillId="0" borderId="21" xfId="14" applyFont="1" applyBorder="1" applyAlignment="1" applyProtection="1">
      <alignment horizontal="center"/>
    </xf>
    <xf numFmtId="0" fontId="0" fillId="2" borderId="34" xfId="0" applyFont="1" applyFill="1" applyBorder="1"/>
    <xf numFmtId="0" fontId="8" fillId="2" borderId="30" xfId="0" applyFont="1" applyFill="1" applyBorder="1" applyAlignment="1">
      <alignment horizontal="left"/>
    </xf>
    <xf numFmtId="0" fontId="4" fillId="0" borderId="32" xfId="0" applyFont="1" applyBorder="1"/>
    <xf numFmtId="0" fontId="11" fillId="0" borderId="32" xfId="0" applyFont="1" applyBorder="1"/>
    <xf numFmtId="169" fontId="0" fillId="0" borderId="29" xfId="0" applyNumberFormat="1" applyFont="1" applyBorder="1"/>
    <xf numFmtId="169" fontId="0" fillId="0" borderId="0" xfId="0" applyNumberFormat="1" applyFont="1" applyBorder="1"/>
    <xf numFmtId="168" fontId="9" fillId="0" borderId="26" xfId="0" applyNumberFormat="1" applyFont="1" applyBorder="1"/>
    <xf numFmtId="169" fontId="0" fillId="0" borderId="3" xfId="0" applyNumberFormat="1" applyFont="1" applyBorder="1"/>
    <xf numFmtId="169" fontId="0" fillId="0" borderId="31" xfId="0" applyNumberFormat="1" applyFont="1" applyBorder="1"/>
    <xf numFmtId="168" fontId="0" fillId="0" borderId="31" xfId="0" applyNumberFormat="1" applyFont="1" applyBorder="1"/>
    <xf numFmtId="168" fontId="9" fillId="0" borderId="31" xfId="0" applyNumberFormat="1" applyFont="1" applyBorder="1"/>
    <xf numFmtId="168" fontId="0" fillId="0" borderId="30" xfId="0" applyNumberFormat="1" applyFont="1" applyBorder="1"/>
    <xf numFmtId="0" fontId="5" fillId="0" borderId="0" xfId="0" applyFont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44" fontId="6" fillId="0" borderId="3" xfId="1" applyFont="1" applyBorder="1" applyAlignment="1" applyProtection="1">
      <alignment horizontal="center"/>
    </xf>
    <xf numFmtId="44" fontId="6" fillId="0" borderId="27" xfId="1" applyFont="1" applyBorder="1" applyAlignment="1" applyProtection="1">
      <alignment horizontal="center"/>
    </xf>
    <xf numFmtId="44" fontId="6" fillId="0" borderId="18" xfId="1" applyFont="1" applyBorder="1" applyAlignment="1" applyProtection="1">
      <alignment horizontal="center"/>
    </xf>
    <xf numFmtId="0" fontId="5" fillId="0" borderId="1" xfId="0" applyFont="1" applyBorder="1" applyAlignment="1">
      <alignment horizontal="center"/>
    </xf>
    <xf numFmtId="44" fontId="6" fillId="0" borderId="23" xfId="1" applyFont="1" applyBorder="1" applyAlignment="1" applyProtection="1">
      <alignment horizontal="center"/>
    </xf>
    <xf numFmtId="44" fontId="6" fillId="0" borderId="4" xfId="1" applyFont="1" applyBorder="1" applyAlignment="1" applyProtection="1">
      <alignment horizontal="center"/>
    </xf>
    <xf numFmtId="0" fontId="5" fillId="0" borderId="0" xfId="0" applyFont="1" applyBorder="1" applyAlignment="1">
      <alignment horizontal="center"/>
    </xf>
    <xf numFmtId="44" fontId="6" fillId="0" borderId="23" xfId="14" applyFont="1" applyBorder="1" applyAlignment="1" applyProtection="1">
      <alignment horizontal="center"/>
    </xf>
    <xf numFmtId="44" fontId="6" fillId="0" borderId="4" xfId="14" applyFont="1" applyBorder="1" applyAlignment="1" applyProtection="1">
      <alignment horizontal="center"/>
    </xf>
    <xf numFmtId="44" fontId="6" fillId="0" borderId="3" xfId="14" applyFont="1" applyBorder="1" applyAlignment="1" applyProtection="1">
      <alignment horizontal="center"/>
    </xf>
    <xf numFmtId="44" fontId="6" fillId="0" borderId="27" xfId="14" applyFont="1" applyBorder="1" applyAlignment="1" applyProtection="1">
      <alignment horizontal="center"/>
    </xf>
    <xf numFmtId="44" fontId="6" fillId="0" borderId="18" xfId="14" applyFont="1" applyBorder="1" applyAlignment="1" applyProtection="1">
      <alignment horizontal="center"/>
    </xf>
    <xf numFmtId="0" fontId="5" fillId="0" borderId="0" xfId="15" applyFont="1" applyBorder="1" applyAlignment="1">
      <alignment horizontal="center"/>
    </xf>
    <xf numFmtId="171" fontId="6" fillId="0" borderId="3" xfId="16" applyFont="1" applyBorder="1" applyAlignment="1" applyProtection="1">
      <alignment horizontal="center"/>
    </xf>
  </cellXfs>
  <cellStyles count="17">
    <cellStyle name="Standaard" xfId="0" builtinId="0"/>
    <cellStyle name="Standaard 2" xfId="5"/>
    <cellStyle name="Standaard 2 2" xfId="12"/>
    <cellStyle name="Standaard 3" xfId="6"/>
    <cellStyle name="Standaard 4" xfId="7"/>
    <cellStyle name="Standaard 5" xfId="4"/>
    <cellStyle name="Standaard 6" xfId="15"/>
    <cellStyle name="TableStyleLight1" xfId="2"/>
    <cellStyle name="Valuta" xfId="1" builtinId="4"/>
    <cellStyle name="Valuta 2" xfId="3"/>
    <cellStyle name="Valuta 2 2" xfId="8"/>
    <cellStyle name="Valuta 2 3" xfId="11"/>
    <cellStyle name="Valuta 3" xfId="9"/>
    <cellStyle name="Valuta 4" xfId="10"/>
    <cellStyle name="Valuta 5" xfId="13"/>
    <cellStyle name="Valuta 6" xfId="14"/>
    <cellStyle name="Valuta 7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7"/>
  <sheetViews>
    <sheetView tabSelected="1" workbookViewId="0">
      <selection sqref="A1:G3"/>
    </sheetView>
  </sheetViews>
  <sheetFormatPr defaultRowHeight="14.5" x14ac:dyDescent="0.35"/>
  <cols>
    <col min="1" max="1" width="40.54296875" bestFit="1" customWidth="1"/>
    <col min="2" max="2" width="13.26953125" customWidth="1"/>
    <col min="3" max="3" width="11.453125" bestFit="1" customWidth="1"/>
    <col min="5" max="5" width="33.54296875" bestFit="1" customWidth="1"/>
    <col min="6" max="6" width="13.54296875" customWidth="1"/>
    <col min="7" max="7" width="10.54296875" bestFit="1" customWidth="1"/>
  </cols>
  <sheetData>
    <row r="1" spans="1:7" x14ac:dyDescent="0.35">
      <c r="A1" s="271" t="s">
        <v>89</v>
      </c>
      <c r="B1" s="271"/>
      <c r="C1" s="271"/>
      <c r="D1" s="271"/>
      <c r="E1" s="271"/>
      <c r="F1" s="271"/>
      <c r="G1" s="271"/>
    </row>
    <row r="2" spans="1:7" x14ac:dyDescent="0.35">
      <c r="A2" s="271"/>
      <c r="B2" s="271"/>
      <c r="C2" s="271"/>
      <c r="D2" s="271"/>
      <c r="E2" s="271"/>
      <c r="F2" s="271"/>
      <c r="G2" s="271"/>
    </row>
    <row r="3" spans="1:7" ht="15" thickBot="1" x14ac:dyDescent="0.4">
      <c r="A3" s="271"/>
      <c r="B3" s="271"/>
      <c r="C3" s="271"/>
      <c r="D3" s="271"/>
      <c r="E3" s="271"/>
      <c r="F3" s="271"/>
      <c r="G3" s="271"/>
    </row>
    <row r="4" spans="1:7" ht="15" thickBot="1" x14ac:dyDescent="0.4">
      <c r="A4" s="31" t="s">
        <v>55</v>
      </c>
      <c r="B4" s="44">
        <v>43466</v>
      </c>
      <c r="C4" s="66">
        <v>43830</v>
      </c>
      <c r="D4" s="45"/>
      <c r="E4" s="31" t="s">
        <v>56</v>
      </c>
      <c r="F4" s="44">
        <v>43466</v>
      </c>
      <c r="G4" s="66">
        <v>43830</v>
      </c>
    </row>
    <row r="5" spans="1:7" ht="15" thickTop="1" x14ac:dyDescent="0.35">
      <c r="A5" s="46" t="s">
        <v>57</v>
      </c>
      <c r="B5" s="263">
        <v>17992.509999999998</v>
      </c>
      <c r="C5" s="266"/>
      <c r="D5" s="47"/>
      <c r="E5" s="87" t="s">
        <v>58</v>
      </c>
      <c r="F5" s="67">
        <v>0</v>
      </c>
      <c r="G5" s="67"/>
    </row>
    <row r="6" spans="1:7" x14ac:dyDescent="0.35">
      <c r="A6" s="261" t="s">
        <v>59</v>
      </c>
      <c r="B6" s="264">
        <v>16404.34</v>
      </c>
      <c r="C6" s="267"/>
      <c r="D6" s="47"/>
      <c r="E6" s="88" t="s">
        <v>60</v>
      </c>
      <c r="F6" s="68">
        <v>596</v>
      </c>
      <c r="G6" s="68"/>
    </row>
    <row r="7" spans="1:7" x14ac:dyDescent="0.35">
      <c r="A7" s="261" t="s">
        <v>61</v>
      </c>
      <c r="B7" s="264">
        <v>0</v>
      </c>
      <c r="C7" s="267"/>
      <c r="D7" s="47"/>
      <c r="E7" s="88" t="s">
        <v>62</v>
      </c>
      <c r="F7" s="68">
        <v>1008</v>
      </c>
      <c r="G7" s="68"/>
    </row>
    <row r="8" spans="1:7" x14ac:dyDescent="0.35">
      <c r="A8" s="261" t="s">
        <v>63</v>
      </c>
      <c r="B8" s="264">
        <v>256.12</v>
      </c>
      <c r="C8" s="267"/>
      <c r="D8" s="47"/>
      <c r="E8" s="88" t="s">
        <v>64</v>
      </c>
      <c r="F8" s="68">
        <v>345</v>
      </c>
      <c r="G8" s="68"/>
    </row>
    <row r="9" spans="1:7" x14ac:dyDescent="0.35">
      <c r="A9" s="261" t="s">
        <v>108</v>
      </c>
      <c r="B9" s="264">
        <v>0</v>
      </c>
      <c r="C9" s="267"/>
      <c r="D9" s="47"/>
      <c r="E9" s="88" t="s">
        <v>65</v>
      </c>
      <c r="F9" s="68">
        <v>9430</v>
      </c>
      <c r="G9" s="68"/>
    </row>
    <row r="10" spans="1:7" x14ac:dyDescent="0.35">
      <c r="A10" s="262" t="s">
        <v>109</v>
      </c>
      <c r="B10" s="264">
        <v>500</v>
      </c>
      <c r="C10" s="267"/>
      <c r="D10" s="47"/>
      <c r="E10" s="89" t="s">
        <v>112</v>
      </c>
      <c r="F10" s="68">
        <v>1735</v>
      </c>
      <c r="G10" s="68"/>
    </row>
    <row r="11" spans="1:7" x14ac:dyDescent="0.35">
      <c r="A11" s="262" t="s">
        <v>110</v>
      </c>
      <c r="B11" s="264">
        <v>550</v>
      </c>
      <c r="C11" s="268"/>
      <c r="D11" s="47"/>
      <c r="E11" s="89" t="s">
        <v>66</v>
      </c>
      <c r="F11" s="68">
        <v>400</v>
      </c>
      <c r="G11" s="68"/>
    </row>
    <row r="12" spans="1:7" ht="15" thickBot="1" x14ac:dyDescent="0.4">
      <c r="A12" s="262" t="s">
        <v>111</v>
      </c>
      <c r="B12" s="264">
        <v>507.02</v>
      </c>
      <c r="C12" s="269"/>
      <c r="D12" s="47"/>
      <c r="E12" s="89" t="s">
        <v>87</v>
      </c>
      <c r="F12" s="68">
        <v>3430</v>
      </c>
      <c r="G12" s="68"/>
    </row>
    <row r="13" spans="1:7" ht="15" thickBot="1" x14ac:dyDescent="0.4">
      <c r="A13" s="48" t="s">
        <v>40</v>
      </c>
      <c r="B13" s="265">
        <f>SUM(B5:B12)</f>
        <v>36209.99</v>
      </c>
      <c r="C13" s="270"/>
      <c r="D13" s="47"/>
      <c r="E13" s="89" t="s">
        <v>113</v>
      </c>
      <c r="F13" s="68">
        <v>4075</v>
      </c>
      <c r="G13" s="68"/>
    </row>
    <row r="14" spans="1:7" x14ac:dyDescent="0.35">
      <c r="A14" s="45"/>
      <c r="B14" s="49"/>
      <c r="C14" s="49"/>
      <c r="D14" s="47"/>
      <c r="E14" s="88" t="s">
        <v>67</v>
      </c>
      <c r="F14" s="68">
        <v>9000</v>
      </c>
      <c r="G14" s="68"/>
    </row>
    <row r="15" spans="1:7" x14ac:dyDescent="0.35">
      <c r="A15" s="45"/>
      <c r="B15" s="49"/>
      <c r="C15" s="49"/>
      <c r="D15" s="47"/>
      <c r="E15" s="88" t="s">
        <v>68</v>
      </c>
      <c r="F15" s="68">
        <v>1497.96</v>
      </c>
      <c r="G15" s="68"/>
    </row>
    <row r="16" spans="1:7" x14ac:dyDescent="0.35">
      <c r="A16" s="45"/>
      <c r="B16" s="49"/>
      <c r="C16" s="49"/>
      <c r="D16" s="47"/>
      <c r="E16" s="88" t="s">
        <v>69</v>
      </c>
      <c r="F16" s="68">
        <v>145.76</v>
      </c>
      <c r="G16" s="68"/>
    </row>
    <row r="17" spans="1:7" x14ac:dyDescent="0.35">
      <c r="A17" s="45"/>
      <c r="B17" s="49"/>
      <c r="C17" s="49"/>
      <c r="D17" s="47"/>
      <c r="E17" s="88" t="s">
        <v>88</v>
      </c>
      <c r="F17" s="68">
        <v>366.77</v>
      </c>
      <c r="G17" s="68"/>
    </row>
    <row r="18" spans="1:7" x14ac:dyDescent="0.35">
      <c r="A18" s="45"/>
      <c r="B18" s="49"/>
      <c r="C18" s="49"/>
      <c r="D18" s="47"/>
      <c r="E18" s="88" t="s">
        <v>114</v>
      </c>
      <c r="F18" s="68">
        <v>647.27</v>
      </c>
      <c r="G18" s="68"/>
    </row>
    <row r="19" spans="1:7" x14ac:dyDescent="0.35">
      <c r="A19" s="45"/>
      <c r="B19" s="49"/>
      <c r="C19" s="49"/>
      <c r="D19" s="47"/>
      <c r="E19" s="88" t="s">
        <v>70</v>
      </c>
      <c r="F19" s="68">
        <v>529.15</v>
      </c>
      <c r="G19" s="68"/>
    </row>
    <row r="20" spans="1:7" x14ac:dyDescent="0.35">
      <c r="A20" s="45"/>
      <c r="B20" s="49"/>
      <c r="C20" s="49"/>
      <c r="D20" s="47"/>
      <c r="E20" s="88" t="s">
        <v>71</v>
      </c>
      <c r="F20" s="68">
        <v>0</v>
      </c>
      <c r="G20" s="68"/>
    </row>
    <row r="21" spans="1:7" x14ac:dyDescent="0.35">
      <c r="A21" s="47"/>
      <c r="B21" s="47"/>
      <c r="C21" s="47"/>
      <c r="D21" s="47"/>
      <c r="E21" s="88" t="s">
        <v>83</v>
      </c>
      <c r="F21" s="68">
        <v>652.32000000000005</v>
      </c>
      <c r="G21" s="68"/>
    </row>
    <row r="22" spans="1:7" ht="15" thickBot="1" x14ac:dyDescent="0.4">
      <c r="A22" s="47"/>
      <c r="B22" s="47"/>
      <c r="C22" s="47"/>
      <c r="D22" s="47"/>
      <c r="E22" s="88" t="s">
        <v>72</v>
      </c>
      <c r="F22" s="68">
        <v>2351.7600000000002</v>
      </c>
      <c r="G22" s="68"/>
    </row>
    <row r="23" spans="1:7" ht="15" thickBot="1" x14ac:dyDescent="0.4">
      <c r="A23" s="47"/>
      <c r="B23" s="47"/>
      <c r="C23" s="47"/>
      <c r="D23" s="47"/>
      <c r="E23" s="50" t="s">
        <v>40</v>
      </c>
      <c r="F23" s="90">
        <f>SUM(F5:F22)</f>
        <v>36209.99</v>
      </c>
      <c r="G23" s="90"/>
    </row>
    <row r="24" spans="1:7" x14ac:dyDescent="0.35">
      <c r="A24" s="47"/>
      <c r="B24" s="47"/>
      <c r="C24" s="47"/>
      <c r="D24" s="47"/>
      <c r="E24" s="47" t="s">
        <v>73</v>
      </c>
      <c r="F24" s="47"/>
      <c r="G24" s="47"/>
    </row>
    <row r="25" spans="1:7" x14ac:dyDescent="0.35">
      <c r="D25" s="47"/>
      <c r="E25" s="47" t="s">
        <v>74</v>
      </c>
      <c r="F25" s="51"/>
      <c r="G25" s="47"/>
    </row>
    <row r="26" spans="1:7" x14ac:dyDescent="0.35">
      <c r="D26" s="47"/>
      <c r="E26" s="47" t="s">
        <v>75</v>
      </c>
      <c r="F26" s="52"/>
      <c r="G26" s="47"/>
    </row>
    <row r="27" spans="1:7" x14ac:dyDescent="0.35">
      <c r="D27" s="47"/>
    </row>
  </sheetData>
  <mergeCells count="1">
    <mergeCell ref="A1:G3"/>
  </mergeCells>
  <pageMargins left="0.7" right="0.7" top="0.75" bottom="0.75" header="0.3" footer="0.3"/>
  <pageSetup paperSize="9" scale="9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workbookViewId="0">
      <selection activeCell="D29" sqref="D29"/>
    </sheetView>
  </sheetViews>
  <sheetFormatPr defaultRowHeight="14.5" x14ac:dyDescent="0.35"/>
  <cols>
    <col min="2" max="2" width="36.54296875" customWidth="1"/>
    <col min="3" max="3" width="10.26953125" bestFit="1" customWidth="1"/>
    <col min="4" max="4" width="9.54296875" bestFit="1" customWidth="1"/>
  </cols>
  <sheetData>
    <row r="1" spans="1:4" x14ac:dyDescent="0.35">
      <c r="A1" s="271" t="s">
        <v>90</v>
      </c>
      <c r="B1" s="271"/>
      <c r="C1" s="271"/>
      <c r="D1" s="271"/>
    </row>
    <row r="2" spans="1:4" ht="15" thickBot="1" x14ac:dyDescent="0.4">
      <c r="A2" s="271"/>
      <c r="B2" s="271"/>
      <c r="C2" s="271"/>
      <c r="D2" s="271"/>
    </row>
    <row r="3" spans="1:4" ht="15" customHeight="1" x14ac:dyDescent="0.35">
      <c r="A3" s="18"/>
      <c r="B3" s="19"/>
      <c r="C3" s="272" t="s">
        <v>25</v>
      </c>
      <c r="D3" s="273"/>
    </row>
    <row r="4" spans="1:4" ht="15" thickBot="1" x14ac:dyDescent="0.4">
      <c r="A4" s="21" t="s">
        <v>0</v>
      </c>
      <c r="B4" s="20" t="s">
        <v>1</v>
      </c>
      <c r="C4" s="11" t="s">
        <v>2</v>
      </c>
      <c r="D4" s="12" t="s">
        <v>3</v>
      </c>
    </row>
    <row r="5" spans="1:4" x14ac:dyDescent="0.35">
      <c r="A5" s="27"/>
      <c r="B5" s="28" t="s">
        <v>4</v>
      </c>
      <c r="C5" s="29"/>
      <c r="D5" s="30"/>
    </row>
    <row r="6" spans="1:4" x14ac:dyDescent="0.35">
      <c r="A6" s="5">
        <v>8113</v>
      </c>
      <c r="B6" s="17" t="s">
        <v>5</v>
      </c>
      <c r="C6" s="13"/>
      <c r="D6" s="14">
        <v>1560</v>
      </c>
    </row>
    <row r="7" spans="1:4" x14ac:dyDescent="0.35">
      <c r="A7" s="5">
        <v>8300</v>
      </c>
      <c r="B7" s="17" t="s">
        <v>6</v>
      </c>
      <c r="C7" s="13"/>
      <c r="D7" s="14">
        <v>0</v>
      </c>
    </row>
    <row r="8" spans="1:4" x14ac:dyDescent="0.35">
      <c r="A8" s="5">
        <v>8910</v>
      </c>
      <c r="B8" s="17" t="s">
        <v>7</v>
      </c>
      <c r="C8" s="13"/>
      <c r="D8" s="14">
        <v>0</v>
      </c>
    </row>
    <row r="9" spans="1:4" x14ac:dyDescent="0.35">
      <c r="A9" s="5">
        <v>41011</v>
      </c>
      <c r="B9" s="17" t="s">
        <v>8</v>
      </c>
      <c r="C9" s="13">
        <v>100</v>
      </c>
      <c r="D9" s="14"/>
    </row>
    <row r="10" spans="1:4" x14ac:dyDescent="0.35">
      <c r="A10" s="5">
        <v>41020</v>
      </c>
      <c r="B10" s="17" t="s">
        <v>9</v>
      </c>
      <c r="C10" s="13">
        <v>230</v>
      </c>
      <c r="D10" s="14"/>
    </row>
    <row r="11" spans="1:4" s="71" customFormat="1" x14ac:dyDescent="0.35">
      <c r="A11" s="74">
        <v>41030</v>
      </c>
      <c r="B11" s="84" t="s">
        <v>86</v>
      </c>
      <c r="C11" s="85">
        <v>0</v>
      </c>
      <c r="D11" s="86"/>
    </row>
    <row r="12" spans="1:4" x14ac:dyDescent="0.35">
      <c r="A12" s="5">
        <v>41035</v>
      </c>
      <c r="B12" s="17" t="s">
        <v>10</v>
      </c>
      <c r="C12" s="13">
        <v>2750</v>
      </c>
      <c r="D12" s="14">
        <v>2750</v>
      </c>
    </row>
    <row r="13" spans="1:4" x14ac:dyDescent="0.35">
      <c r="A13" s="5">
        <v>41036</v>
      </c>
      <c r="B13" s="17" t="s">
        <v>11</v>
      </c>
      <c r="C13" s="13">
        <v>1500</v>
      </c>
      <c r="D13" s="14"/>
    </row>
    <row r="14" spans="1:4" x14ac:dyDescent="0.35">
      <c r="A14" s="5">
        <v>41039</v>
      </c>
      <c r="B14" s="17" t="s">
        <v>13</v>
      </c>
      <c r="C14" s="15">
        <v>200</v>
      </c>
      <c r="D14" s="16">
        <v>50</v>
      </c>
    </row>
    <row r="15" spans="1:4" x14ac:dyDescent="0.35">
      <c r="A15" s="5">
        <v>41040</v>
      </c>
      <c r="B15" s="17" t="s">
        <v>14</v>
      </c>
      <c r="C15" s="13">
        <v>48</v>
      </c>
      <c r="D15" s="14"/>
    </row>
    <row r="16" spans="1:4" x14ac:dyDescent="0.35">
      <c r="A16" s="34">
        <v>41050</v>
      </c>
      <c r="B16" s="17" t="s">
        <v>76</v>
      </c>
      <c r="C16" s="13">
        <v>50</v>
      </c>
      <c r="D16" s="14"/>
    </row>
    <row r="17" spans="1:4" s="32" customFormat="1" x14ac:dyDescent="0.35">
      <c r="A17" s="5">
        <v>41060</v>
      </c>
      <c r="B17" s="17" t="s">
        <v>15</v>
      </c>
      <c r="C17" s="13">
        <v>150</v>
      </c>
      <c r="D17" s="14"/>
    </row>
    <row r="18" spans="1:4" x14ac:dyDescent="0.35">
      <c r="A18" s="5">
        <v>41080</v>
      </c>
      <c r="B18" s="17" t="s">
        <v>16</v>
      </c>
      <c r="C18" s="13">
        <v>0</v>
      </c>
      <c r="D18" s="14"/>
    </row>
    <row r="19" spans="1:4" x14ac:dyDescent="0.35">
      <c r="A19" s="5">
        <v>41090</v>
      </c>
      <c r="B19" s="17" t="s">
        <v>17</v>
      </c>
      <c r="C19" s="13">
        <v>150</v>
      </c>
      <c r="D19" s="14">
        <v>150</v>
      </c>
    </row>
    <row r="20" spans="1:4" x14ac:dyDescent="0.35">
      <c r="A20" s="5">
        <v>41091</v>
      </c>
      <c r="B20" s="17" t="s">
        <v>18</v>
      </c>
      <c r="C20" s="13">
        <v>300</v>
      </c>
      <c r="D20" s="14"/>
    </row>
    <row r="21" spans="1:4" x14ac:dyDescent="0.35">
      <c r="A21" s="5">
        <v>41092</v>
      </c>
      <c r="B21" s="17" t="s">
        <v>19</v>
      </c>
      <c r="C21" s="13">
        <v>0</v>
      </c>
      <c r="D21" s="14"/>
    </row>
    <row r="22" spans="1:4" x14ac:dyDescent="0.35">
      <c r="A22" s="5">
        <v>41100</v>
      </c>
      <c r="B22" s="17" t="s">
        <v>20</v>
      </c>
      <c r="C22" s="13">
        <v>0</v>
      </c>
      <c r="D22" s="14"/>
    </row>
    <row r="23" spans="1:4" ht="15" thickBot="1" x14ac:dyDescent="0.4">
      <c r="A23" s="5"/>
      <c r="B23" s="17" t="s">
        <v>21</v>
      </c>
      <c r="C23" s="13">
        <v>150</v>
      </c>
      <c r="D23" s="14"/>
    </row>
    <row r="24" spans="1:4" ht="15" thickBot="1" x14ac:dyDescent="0.4">
      <c r="A24" s="22"/>
      <c r="B24" s="23" t="s">
        <v>22</v>
      </c>
      <c r="C24" s="26">
        <f>SUM(C5:C23)</f>
        <v>5628</v>
      </c>
      <c r="D24" s="23">
        <f>SUM(D5:D22)</f>
        <v>4510</v>
      </c>
    </row>
    <row r="25" spans="1:4" ht="15" thickBot="1" x14ac:dyDescent="0.4">
      <c r="A25" s="5"/>
      <c r="B25" s="17" t="s">
        <v>23</v>
      </c>
      <c r="C25" s="13">
        <f>D24-C24</f>
        <v>-1118</v>
      </c>
      <c r="D25" s="17"/>
    </row>
    <row r="26" spans="1:4" ht="15" thickBot="1" x14ac:dyDescent="0.4">
      <c r="A26" s="22"/>
      <c r="B26" s="23" t="s">
        <v>24</v>
      </c>
      <c r="C26" s="24">
        <f>C24+C25</f>
        <v>4510</v>
      </c>
      <c r="D26" s="25">
        <f>D24+D25</f>
        <v>4510</v>
      </c>
    </row>
  </sheetData>
  <mergeCells count="2">
    <mergeCell ref="A1:D2"/>
    <mergeCell ref="C3:D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2"/>
  <sheetViews>
    <sheetView workbookViewId="0">
      <selection sqref="A1:G2"/>
    </sheetView>
  </sheetViews>
  <sheetFormatPr defaultRowHeight="14.5" x14ac:dyDescent="0.35"/>
  <cols>
    <col min="1" max="1" width="44.26953125" bestFit="1" customWidth="1"/>
    <col min="3" max="3" width="11.81640625" customWidth="1"/>
    <col min="4" max="4" width="12.1796875" customWidth="1"/>
  </cols>
  <sheetData>
    <row r="1" spans="1:7" ht="15.75" customHeight="1" thickBot="1" x14ac:dyDescent="0.4">
      <c r="A1" s="277" t="s">
        <v>91</v>
      </c>
      <c r="B1" s="277"/>
      <c r="C1" s="277"/>
      <c r="D1" s="277"/>
      <c r="E1" s="277"/>
      <c r="F1" s="277"/>
      <c r="G1" s="277"/>
    </row>
    <row r="2" spans="1:7" ht="16.5" customHeight="1" thickTop="1" thickBot="1" x14ac:dyDescent="0.4">
      <c r="A2" s="277"/>
      <c r="B2" s="277"/>
      <c r="C2" s="277"/>
      <c r="D2" s="277"/>
      <c r="E2" s="277"/>
      <c r="F2" s="277"/>
      <c r="G2" s="277"/>
    </row>
    <row r="3" spans="1:7" ht="15" thickTop="1" x14ac:dyDescent="0.35">
      <c r="A3" s="72"/>
      <c r="B3" s="278" t="s">
        <v>25</v>
      </c>
      <c r="C3" s="278"/>
      <c r="D3" s="278"/>
      <c r="E3" s="279" t="s">
        <v>26</v>
      </c>
      <c r="F3" s="279"/>
      <c r="G3" s="279"/>
    </row>
    <row r="4" spans="1:7" ht="15" thickBot="1" x14ac:dyDescent="0.4">
      <c r="A4" s="55" t="s">
        <v>1</v>
      </c>
      <c r="B4" s="91" t="s">
        <v>27</v>
      </c>
      <c r="C4" s="2" t="s">
        <v>2</v>
      </c>
      <c r="D4" s="76" t="s">
        <v>3</v>
      </c>
      <c r="E4" s="2" t="s">
        <v>27</v>
      </c>
      <c r="F4" s="2" t="s">
        <v>2</v>
      </c>
      <c r="G4" s="58" t="s">
        <v>3</v>
      </c>
    </row>
    <row r="5" spans="1:7" ht="15" thickBot="1" x14ac:dyDescent="0.4">
      <c r="A5" s="92" t="s">
        <v>28</v>
      </c>
      <c r="B5" s="93"/>
      <c r="C5" s="56"/>
      <c r="D5" s="57">
        <v>1497.96</v>
      </c>
      <c r="E5" s="56"/>
      <c r="F5" s="56"/>
      <c r="G5" s="57"/>
    </row>
    <row r="6" spans="1:7" x14ac:dyDescent="0.35">
      <c r="A6" s="73" t="s">
        <v>29</v>
      </c>
      <c r="B6" s="94">
        <v>70</v>
      </c>
      <c r="C6" s="1"/>
      <c r="D6" s="69">
        <f>100*B6</f>
        <v>7000</v>
      </c>
      <c r="E6" s="3"/>
      <c r="F6" s="1"/>
      <c r="G6" s="69"/>
    </row>
    <row r="7" spans="1:7" x14ac:dyDescent="0.35">
      <c r="A7" s="73" t="s">
        <v>44</v>
      </c>
      <c r="B7" s="94">
        <v>43</v>
      </c>
      <c r="C7" s="1"/>
      <c r="D7" s="69">
        <f>65*B7</f>
        <v>2795</v>
      </c>
      <c r="E7" s="3"/>
      <c r="F7" s="1"/>
      <c r="G7" s="69"/>
    </row>
    <row r="8" spans="1:7" x14ac:dyDescent="0.35">
      <c r="A8" s="73" t="s">
        <v>30</v>
      </c>
      <c r="B8" s="94">
        <v>10</v>
      </c>
      <c r="C8" s="1"/>
      <c r="D8" s="69">
        <f>B8*25</f>
        <v>250</v>
      </c>
      <c r="E8" s="3"/>
      <c r="F8" s="1"/>
      <c r="G8" s="69"/>
    </row>
    <row r="9" spans="1:7" x14ac:dyDescent="0.35">
      <c r="A9" s="73" t="s">
        <v>45</v>
      </c>
      <c r="B9" s="94"/>
      <c r="C9" s="1"/>
      <c r="D9" s="69"/>
      <c r="E9" s="3"/>
      <c r="F9" s="1"/>
      <c r="G9" s="4"/>
    </row>
    <row r="10" spans="1:7" x14ac:dyDescent="0.35">
      <c r="A10" s="73" t="s">
        <v>32</v>
      </c>
      <c r="B10" s="94">
        <v>180</v>
      </c>
      <c r="C10" s="1"/>
      <c r="D10" s="69">
        <f>5*B10</f>
        <v>900</v>
      </c>
      <c r="E10" s="3"/>
      <c r="F10" s="1"/>
      <c r="G10" s="69"/>
    </row>
    <row r="11" spans="1:7" x14ac:dyDescent="0.35">
      <c r="A11" s="33" t="s">
        <v>46</v>
      </c>
      <c r="B11" s="94"/>
      <c r="C11" s="1"/>
      <c r="D11" s="69"/>
      <c r="E11" s="3"/>
      <c r="F11" s="1"/>
      <c r="G11" s="4"/>
    </row>
    <row r="12" spans="1:7" x14ac:dyDescent="0.35">
      <c r="A12" s="73" t="s">
        <v>33</v>
      </c>
      <c r="B12" s="96"/>
      <c r="C12" s="1">
        <v>665.57</v>
      </c>
      <c r="D12" s="69"/>
      <c r="E12" s="3"/>
      <c r="F12" s="1"/>
      <c r="G12" s="4"/>
    </row>
    <row r="13" spans="1:7" x14ac:dyDescent="0.35">
      <c r="A13" s="73" t="s">
        <v>34</v>
      </c>
      <c r="B13" s="96"/>
      <c r="C13" s="1">
        <f>0.39*(B6+B7+B8)</f>
        <v>47.97</v>
      </c>
      <c r="D13" s="69"/>
      <c r="E13" s="3"/>
      <c r="F13" s="1"/>
      <c r="G13" s="4"/>
    </row>
    <row r="14" spans="1:7" x14ac:dyDescent="0.35">
      <c r="A14" s="73" t="s">
        <v>35</v>
      </c>
      <c r="B14" s="97"/>
      <c r="C14" s="1">
        <v>650</v>
      </c>
      <c r="D14" s="69"/>
      <c r="E14" s="3"/>
      <c r="F14" s="1"/>
      <c r="G14" s="4"/>
    </row>
    <row r="15" spans="1:7" x14ac:dyDescent="0.35">
      <c r="A15" s="73" t="s">
        <v>36</v>
      </c>
      <c r="B15" s="98"/>
      <c r="C15" s="1">
        <v>2750</v>
      </c>
      <c r="D15" s="69"/>
      <c r="E15" s="3"/>
      <c r="F15" s="1"/>
      <c r="G15" s="4"/>
    </row>
    <row r="16" spans="1:7" x14ac:dyDescent="0.35">
      <c r="A16" s="73" t="s">
        <v>47</v>
      </c>
      <c r="B16" s="98"/>
      <c r="C16" s="1">
        <v>150</v>
      </c>
      <c r="D16" s="69"/>
      <c r="E16" s="3"/>
      <c r="F16" s="1"/>
      <c r="G16" s="4"/>
    </row>
    <row r="17" spans="1:7" x14ac:dyDescent="0.35">
      <c r="A17" s="73" t="s">
        <v>48</v>
      </c>
      <c r="B17" s="96"/>
      <c r="C17" s="1">
        <v>50</v>
      </c>
      <c r="D17" s="69"/>
      <c r="E17" s="1"/>
      <c r="F17" s="1"/>
      <c r="G17" s="4"/>
    </row>
    <row r="18" spans="1:7" x14ac:dyDescent="0.35">
      <c r="A18" s="73" t="s">
        <v>49</v>
      </c>
      <c r="B18" s="96"/>
      <c r="C18" s="1">
        <v>50</v>
      </c>
      <c r="D18" s="69"/>
      <c r="E18" s="1"/>
      <c r="F18" s="1"/>
      <c r="G18" s="4"/>
    </row>
    <row r="19" spans="1:7" x14ac:dyDescent="0.35">
      <c r="A19" s="73" t="s">
        <v>50</v>
      </c>
      <c r="B19" s="97"/>
      <c r="C19" s="1">
        <v>300</v>
      </c>
      <c r="D19" s="69"/>
      <c r="E19" s="1"/>
      <c r="F19" s="1"/>
      <c r="G19" s="4"/>
    </row>
    <row r="20" spans="1:7" x14ac:dyDescent="0.35">
      <c r="A20" s="73" t="s">
        <v>37</v>
      </c>
      <c r="B20" s="98"/>
      <c r="C20" s="1">
        <v>2700</v>
      </c>
      <c r="D20" s="69"/>
      <c r="E20" s="1"/>
      <c r="F20" s="1"/>
      <c r="G20" s="4"/>
    </row>
    <row r="21" spans="1:7" x14ac:dyDescent="0.35">
      <c r="A21" s="73" t="s">
        <v>51</v>
      </c>
      <c r="B21" s="98"/>
      <c r="C21" s="1">
        <v>500</v>
      </c>
      <c r="D21" s="69"/>
      <c r="E21" s="1"/>
      <c r="F21" s="1"/>
      <c r="G21" s="4"/>
    </row>
    <row r="22" spans="1:7" x14ac:dyDescent="0.35">
      <c r="A22" s="73" t="s">
        <v>38</v>
      </c>
      <c r="B22" s="98"/>
      <c r="C22" s="1">
        <v>200</v>
      </c>
      <c r="D22" s="69"/>
      <c r="E22" s="1"/>
      <c r="F22" s="1"/>
      <c r="G22" s="4"/>
    </row>
    <row r="23" spans="1:7" x14ac:dyDescent="0.35">
      <c r="A23" s="73" t="s">
        <v>43</v>
      </c>
      <c r="B23" s="97"/>
      <c r="C23" s="1">
        <v>1000</v>
      </c>
      <c r="D23" s="69"/>
      <c r="E23" s="1"/>
      <c r="F23" s="1"/>
      <c r="G23" s="4"/>
    </row>
    <row r="24" spans="1:7" x14ac:dyDescent="0.35">
      <c r="A24" s="73" t="s">
        <v>12</v>
      </c>
      <c r="B24" s="97"/>
      <c r="C24" s="1">
        <v>75</v>
      </c>
      <c r="D24" s="69"/>
      <c r="E24" s="1"/>
      <c r="F24" s="1"/>
      <c r="G24" s="4"/>
    </row>
    <row r="25" spans="1:7" x14ac:dyDescent="0.35">
      <c r="A25" s="73" t="s">
        <v>52</v>
      </c>
      <c r="B25" s="97"/>
      <c r="C25" s="1">
        <v>1350</v>
      </c>
      <c r="D25" s="69"/>
      <c r="E25" s="1"/>
      <c r="F25" s="1"/>
      <c r="G25" s="4"/>
    </row>
    <row r="26" spans="1:7" ht="15" thickBot="1" x14ac:dyDescent="0.4">
      <c r="A26" s="73" t="s">
        <v>39</v>
      </c>
      <c r="B26" s="97"/>
      <c r="C26" s="1">
        <v>100</v>
      </c>
      <c r="D26" s="69"/>
      <c r="E26" s="1"/>
      <c r="F26" s="1"/>
      <c r="G26" s="4"/>
    </row>
    <row r="27" spans="1:7" ht="15" thickTop="1" x14ac:dyDescent="0.35">
      <c r="A27" s="72" t="s">
        <v>40</v>
      </c>
      <c r="B27" s="35"/>
      <c r="C27" s="6">
        <f>SUM(C6:C26)</f>
        <v>10588.54</v>
      </c>
      <c r="D27" s="7">
        <f>SUM(D6:D26)</f>
        <v>10945</v>
      </c>
      <c r="E27" s="6"/>
      <c r="F27" s="6">
        <f>SUM(F6:F26)</f>
        <v>0</v>
      </c>
      <c r="G27" s="8">
        <f>SUM(G6:G26)</f>
        <v>0</v>
      </c>
    </row>
    <row r="28" spans="1:7" x14ac:dyDescent="0.35">
      <c r="A28" s="36" t="s">
        <v>41</v>
      </c>
      <c r="B28" s="97"/>
      <c r="C28" s="101">
        <f>D27-C27</f>
        <v>356.45999999999913</v>
      </c>
      <c r="D28" s="69"/>
      <c r="E28" s="1"/>
      <c r="F28" s="103">
        <f>G27-F27</f>
        <v>0</v>
      </c>
      <c r="G28" s="4"/>
    </row>
    <row r="29" spans="1:7" ht="15" thickBot="1" x14ac:dyDescent="0.4">
      <c r="A29" s="36" t="s">
        <v>77</v>
      </c>
      <c r="B29" s="100"/>
      <c r="C29" s="53">
        <f>D5+C28</f>
        <v>1854.4199999999992</v>
      </c>
      <c r="D29" s="102"/>
      <c r="E29" s="103"/>
      <c r="F29" s="53">
        <f>G5+F28</f>
        <v>0</v>
      </c>
      <c r="G29" s="38"/>
    </row>
    <row r="30" spans="1:7" ht="15.5" thickTop="1" thickBot="1" x14ac:dyDescent="0.4">
      <c r="A30" s="39" t="s">
        <v>42</v>
      </c>
      <c r="B30" s="40"/>
      <c r="C30" s="41">
        <f>SUM(C27:C28)</f>
        <v>10945</v>
      </c>
      <c r="D30" s="42">
        <f>SUM(D27:D29)</f>
        <v>10945</v>
      </c>
      <c r="E30" s="41"/>
      <c r="F30" s="41">
        <f>SUM(F27:F28)</f>
        <v>0</v>
      </c>
      <c r="G30" s="43">
        <f>SUM(G27:G29)</f>
        <v>0</v>
      </c>
    </row>
    <row r="31" spans="1:7" ht="15.75" customHeight="1" thickTop="1" x14ac:dyDescent="0.35">
      <c r="A31" s="71"/>
      <c r="B31" s="71"/>
      <c r="C31" s="71"/>
      <c r="D31" s="71"/>
      <c r="E31" s="71"/>
      <c r="F31" s="71"/>
      <c r="G31" s="71"/>
    </row>
    <row r="32" spans="1:7" ht="16.5" customHeight="1" thickBot="1" x14ac:dyDescent="0.4">
      <c r="A32" s="277" t="s">
        <v>92</v>
      </c>
      <c r="B32" s="277"/>
      <c r="C32" s="277"/>
      <c r="D32" s="277"/>
      <c r="E32" s="277"/>
      <c r="F32" s="277"/>
      <c r="G32" s="277"/>
    </row>
    <row r="33" spans="1:7" ht="16.5" customHeight="1" thickTop="1" thickBot="1" x14ac:dyDescent="0.4">
      <c r="A33" s="277"/>
      <c r="B33" s="280"/>
      <c r="C33" s="280"/>
      <c r="D33" s="280"/>
      <c r="E33" s="280"/>
      <c r="F33" s="280"/>
      <c r="G33" s="280"/>
    </row>
    <row r="34" spans="1:7" ht="15" thickTop="1" x14ac:dyDescent="0.35">
      <c r="A34" s="72"/>
      <c r="B34" s="274" t="s">
        <v>25</v>
      </c>
      <c r="C34" s="274"/>
      <c r="D34" s="274"/>
      <c r="E34" s="275" t="s">
        <v>26</v>
      </c>
      <c r="F34" s="275"/>
      <c r="G34" s="276"/>
    </row>
    <row r="35" spans="1:7" ht="15" thickBot="1" x14ac:dyDescent="0.4">
      <c r="A35" s="55" t="s">
        <v>1</v>
      </c>
      <c r="B35" s="91" t="s">
        <v>27</v>
      </c>
      <c r="C35" s="2" t="s">
        <v>2</v>
      </c>
      <c r="D35" s="76" t="s">
        <v>3</v>
      </c>
      <c r="E35" s="2" t="s">
        <v>27</v>
      </c>
      <c r="F35" s="2" t="s">
        <v>2</v>
      </c>
      <c r="G35" s="76" t="s">
        <v>3</v>
      </c>
    </row>
    <row r="36" spans="1:7" ht="15" thickBot="1" x14ac:dyDescent="0.4">
      <c r="A36" s="92" t="s">
        <v>28</v>
      </c>
      <c r="B36" s="93"/>
      <c r="C36" s="56"/>
      <c r="D36" s="57">
        <f>C29</f>
        <v>1854.4199999999992</v>
      </c>
      <c r="E36" s="56"/>
      <c r="F36" s="56"/>
      <c r="G36" s="57"/>
    </row>
    <row r="37" spans="1:7" x14ac:dyDescent="0.35">
      <c r="A37" s="73" t="s">
        <v>29</v>
      </c>
      <c r="B37" s="94">
        <v>70</v>
      </c>
      <c r="C37" s="1"/>
      <c r="D37" s="69">
        <f>100*B37</f>
        <v>7000</v>
      </c>
      <c r="E37" s="3"/>
      <c r="F37" s="1"/>
      <c r="G37" s="69"/>
    </row>
    <row r="38" spans="1:7" x14ac:dyDescent="0.35">
      <c r="A38" s="73" t="s">
        <v>44</v>
      </c>
      <c r="B38" s="94">
        <v>43</v>
      </c>
      <c r="C38" s="1"/>
      <c r="D38" s="69">
        <f>65*B38</f>
        <v>2795</v>
      </c>
      <c r="E38" s="3"/>
      <c r="F38" s="1"/>
      <c r="G38" s="69"/>
    </row>
    <row r="39" spans="1:7" x14ac:dyDescent="0.35">
      <c r="A39" s="73" t="s">
        <v>30</v>
      </c>
      <c r="B39" s="94">
        <v>10</v>
      </c>
      <c r="C39" s="1"/>
      <c r="D39" s="69">
        <f>25*B39</f>
        <v>250</v>
      </c>
      <c r="E39" s="3"/>
      <c r="F39" s="1"/>
      <c r="G39" s="69"/>
    </row>
    <row r="40" spans="1:7" x14ac:dyDescent="0.35">
      <c r="A40" s="73" t="s">
        <v>45</v>
      </c>
      <c r="B40" s="94"/>
      <c r="C40" s="1"/>
      <c r="D40" s="69"/>
      <c r="E40" s="3"/>
      <c r="F40" s="1"/>
      <c r="G40" s="69"/>
    </row>
    <row r="41" spans="1:7" x14ac:dyDescent="0.35">
      <c r="A41" s="73" t="s">
        <v>32</v>
      </c>
      <c r="B41" s="94">
        <v>180</v>
      </c>
      <c r="C41" s="1"/>
      <c r="D41" s="69">
        <f>B41*5</f>
        <v>900</v>
      </c>
      <c r="E41" s="3"/>
      <c r="F41" s="1"/>
      <c r="G41" s="69"/>
    </row>
    <row r="42" spans="1:7" x14ac:dyDescent="0.35">
      <c r="A42" s="33" t="s">
        <v>46</v>
      </c>
      <c r="B42" s="94"/>
      <c r="C42" s="1"/>
      <c r="D42" s="69"/>
      <c r="E42" s="3"/>
      <c r="F42" s="1"/>
      <c r="G42" s="69"/>
    </row>
    <row r="43" spans="1:7" x14ac:dyDescent="0.35">
      <c r="A43" s="73" t="s">
        <v>33</v>
      </c>
      <c r="B43" s="96"/>
      <c r="C43" s="1">
        <v>665.57</v>
      </c>
      <c r="D43" s="69"/>
      <c r="E43" s="3"/>
      <c r="F43" s="1"/>
      <c r="G43" s="69"/>
    </row>
    <row r="44" spans="1:7" x14ac:dyDescent="0.35">
      <c r="A44" s="73" t="s">
        <v>34</v>
      </c>
      <c r="B44" s="96"/>
      <c r="C44" s="1">
        <f>0.39*(B37+B38+B39)</f>
        <v>47.97</v>
      </c>
      <c r="D44" s="69"/>
      <c r="E44" s="3"/>
      <c r="F44" s="1"/>
      <c r="G44" s="69"/>
    </row>
    <row r="45" spans="1:7" x14ac:dyDescent="0.35">
      <c r="A45" s="73" t="s">
        <v>35</v>
      </c>
      <c r="B45" s="97"/>
      <c r="C45" s="1">
        <v>650</v>
      </c>
      <c r="D45" s="69"/>
      <c r="E45" s="3"/>
      <c r="F45" s="1"/>
      <c r="G45" s="69"/>
    </row>
    <row r="46" spans="1:7" x14ac:dyDescent="0.35">
      <c r="A46" s="73" t="s">
        <v>36</v>
      </c>
      <c r="B46" s="98"/>
      <c r="C46" s="1">
        <v>2750</v>
      </c>
      <c r="D46" s="69"/>
      <c r="E46" s="3"/>
      <c r="F46" s="1"/>
      <c r="G46" s="69"/>
    </row>
    <row r="47" spans="1:7" x14ac:dyDescent="0.35">
      <c r="A47" s="73" t="s">
        <v>47</v>
      </c>
      <c r="B47" s="98"/>
      <c r="C47" s="1">
        <v>150</v>
      </c>
      <c r="D47" s="69"/>
      <c r="E47" s="3"/>
      <c r="F47" s="1"/>
      <c r="G47" s="69"/>
    </row>
    <row r="48" spans="1:7" x14ac:dyDescent="0.35">
      <c r="A48" s="73" t="s">
        <v>48</v>
      </c>
      <c r="B48" s="96"/>
      <c r="C48" s="1">
        <v>50</v>
      </c>
      <c r="D48" s="69"/>
      <c r="E48" s="1"/>
      <c r="F48" s="1"/>
      <c r="G48" s="69"/>
    </row>
    <row r="49" spans="1:7" x14ac:dyDescent="0.35">
      <c r="A49" s="73" t="s">
        <v>49</v>
      </c>
      <c r="B49" s="96"/>
      <c r="C49" s="1">
        <v>50</v>
      </c>
      <c r="D49" s="69"/>
      <c r="E49" s="1"/>
      <c r="F49" s="1"/>
      <c r="G49" s="69"/>
    </row>
    <row r="50" spans="1:7" x14ac:dyDescent="0.35">
      <c r="A50" s="73" t="s">
        <v>50</v>
      </c>
      <c r="B50" s="97"/>
      <c r="C50" s="1">
        <v>300</v>
      </c>
      <c r="D50" s="69"/>
      <c r="E50" s="1"/>
      <c r="F50" s="1"/>
      <c r="G50" s="69"/>
    </row>
    <row r="51" spans="1:7" x14ac:dyDescent="0.35">
      <c r="A51" s="73" t="s">
        <v>37</v>
      </c>
      <c r="B51" s="98"/>
      <c r="C51" s="1">
        <v>2700</v>
      </c>
      <c r="D51" s="69"/>
      <c r="E51" s="1"/>
      <c r="F51" s="1"/>
      <c r="G51" s="69"/>
    </row>
    <row r="52" spans="1:7" x14ac:dyDescent="0.35">
      <c r="A52" s="73" t="s">
        <v>51</v>
      </c>
      <c r="B52" s="98"/>
      <c r="C52" s="1">
        <v>500</v>
      </c>
      <c r="D52" s="69"/>
      <c r="E52" s="1"/>
      <c r="F52" s="1"/>
      <c r="G52" s="69"/>
    </row>
    <row r="53" spans="1:7" x14ac:dyDescent="0.35">
      <c r="A53" s="73" t="s">
        <v>38</v>
      </c>
      <c r="B53" s="98"/>
      <c r="C53" s="1">
        <v>200</v>
      </c>
      <c r="D53" s="69"/>
      <c r="E53" s="1"/>
      <c r="F53" s="1"/>
      <c r="G53" s="69"/>
    </row>
    <row r="54" spans="1:7" x14ac:dyDescent="0.35">
      <c r="A54" s="73" t="s">
        <v>43</v>
      </c>
      <c r="B54" s="97"/>
      <c r="C54" s="1">
        <v>1000</v>
      </c>
      <c r="D54" s="69"/>
      <c r="E54" s="1"/>
      <c r="F54" s="1"/>
      <c r="G54" s="69"/>
    </row>
    <row r="55" spans="1:7" x14ac:dyDescent="0.35">
      <c r="A55" s="73" t="s">
        <v>12</v>
      </c>
      <c r="B55" s="97"/>
      <c r="C55" s="1">
        <v>75</v>
      </c>
      <c r="D55" s="69"/>
      <c r="E55" s="1"/>
      <c r="F55" s="1"/>
      <c r="G55" s="69"/>
    </row>
    <row r="56" spans="1:7" x14ac:dyDescent="0.35">
      <c r="A56" s="73" t="s">
        <v>52</v>
      </c>
      <c r="B56" s="97"/>
      <c r="C56" s="1">
        <v>1350</v>
      </c>
      <c r="D56" s="69"/>
      <c r="E56" s="1"/>
      <c r="F56" s="1"/>
      <c r="G56" s="69"/>
    </row>
    <row r="57" spans="1:7" ht="15" thickBot="1" x14ac:dyDescent="0.4">
      <c r="A57" s="73" t="s">
        <v>39</v>
      </c>
      <c r="B57" s="97"/>
      <c r="C57" s="1">
        <v>100</v>
      </c>
      <c r="D57" s="69"/>
      <c r="E57" s="1"/>
      <c r="F57" s="1"/>
      <c r="G57" s="69"/>
    </row>
    <row r="58" spans="1:7" ht="15" thickTop="1" x14ac:dyDescent="0.35">
      <c r="A58" s="72" t="s">
        <v>40</v>
      </c>
      <c r="B58" s="99"/>
      <c r="C58" s="62">
        <f>SUM(C37:C57)</f>
        <v>10588.54</v>
      </c>
      <c r="D58" s="63">
        <f>SUM(D37:D57)</f>
        <v>10945</v>
      </c>
      <c r="E58" s="6"/>
      <c r="F58" s="6">
        <f>SUM(F37:F57)</f>
        <v>0</v>
      </c>
      <c r="G58" s="7">
        <f>SUM(G37:G57)</f>
        <v>0</v>
      </c>
    </row>
    <row r="59" spans="1:7" x14ac:dyDescent="0.35">
      <c r="A59" s="36" t="s">
        <v>41</v>
      </c>
      <c r="B59" s="97"/>
      <c r="C59" s="101">
        <f>D58-C58</f>
        <v>356.45999999999913</v>
      </c>
      <c r="D59" s="69"/>
      <c r="E59" s="1"/>
      <c r="F59" s="103">
        <f>G58-F58</f>
        <v>0</v>
      </c>
      <c r="G59" s="69"/>
    </row>
    <row r="60" spans="1:7" ht="15" thickBot="1" x14ac:dyDescent="0.4">
      <c r="A60" s="36" t="s">
        <v>77</v>
      </c>
      <c r="B60" s="64"/>
      <c r="C60" s="70">
        <f>D36+C59</f>
        <v>2210.8799999999983</v>
      </c>
      <c r="D60" s="65"/>
      <c r="E60" s="103"/>
      <c r="F60" s="54">
        <f>G36+F59</f>
        <v>0</v>
      </c>
      <c r="G60" s="102"/>
    </row>
    <row r="61" spans="1:7" ht="15.5" thickTop="1" thickBot="1" x14ac:dyDescent="0.4">
      <c r="A61" s="39" t="s">
        <v>42</v>
      </c>
      <c r="B61" s="59"/>
      <c r="C61" s="60">
        <f>SUM(C58:C59)</f>
        <v>10945</v>
      </c>
      <c r="D61" s="61">
        <f>SUM(D58:D60)</f>
        <v>10945</v>
      </c>
      <c r="E61" s="9"/>
      <c r="F61" s="9">
        <f>SUM(F58:F59)</f>
        <v>0</v>
      </c>
      <c r="G61" s="10">
        <f>SUM(G58:G60)</f>
        <v>0</v>
      </c>
    </row>
    <row r="62" spans="1:7" ht="15" thickTop="1" x14ac:dyDescent="0.35"/>
  </sheetData>
  <mergeCells count="6">
    <mergeCell ref="B34:D34"/>
    <mergeCell ref="E34:G34"/>
    <mergeCell ref="A1:G2"/>
    <mergeCell ref="B3:D3"/>
    <mergeCell ref="E3:G3"/>
    <mergeCell ref="A32:G33"/>
  </mergeCells>
  <pageMargins left="0.7" right="0.7" top="0.75" bottom="0.75" header="0.3" footer="0.3"/>
  <pageSetup paperSize="9" scale="8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5"/>
  <sheetViews>
    <sheetView workbookViewId="0">
      <selection activeCell="C34" sqref="C34"/>
    </sheetView>
  </sheetViews>
  <sheetFormatPr defaultRowHeight="14.5" x14ac:dyDescent="0.35"/>
  <cols>
    <col min="1" max="1" width="44.26953125" bestFit="1" customWidth="1"/>
    <col min="2" max="2" width="6.453125" bestFit="1" customWidth="1"/>
    <col min="3" max="3" width="11.1796875" customWidth="1"/>
    <col min="4" max="4" width="11.453125" customWidth="1"/>
  </cols>
  <sheetData>
    <row r="1" spans="1:7" ht="15" customHeight="1" thickBot="1" x14ac:dyDescent="0.4">
      <c r="A1" s="277" t="s">
        <v>97</v>
      </c>
      <c r="B1" s="277"/>
      <c r="C1" s="277"/>
      <c r="D1" s="277"/>
      <c r="E1" s="277"/>
      <c r="F1" s="277"/>
      <c r="G1" s="277"/>
    </row>
    <row r="2" spans="1:7" ht="15.75" customHeight="1" thickTop="1" thickBot="1" x14ac:dyDescent="0.4">
      <c r="A2" s="280"/>
      <c r="B2" s="280"/>
      <c r="C2" s="280"/>
      <c r="D2" s="280"/>
      <c r="E2" s="280"/>
      <c r="F2" s="280"/>
      <c r="G2" s="280"/>
    </row>
    <row r="3" spans="1:7" ht="15" thickTop="1" x14ac:dyDescent="0.35">
      <c r="A3" s="119"/>
      <c r="B3" s="281" t="s">
        <v>25</v>
      </c>
      <c r="C3" s="281"/>
      <c r="D3" s="281"/>
      <c r="E3" s="282" t="s">
        <v>26</v>
      </c>
      <c r="F3" s="282"/>
      <c r="G3" s="282"/>
    </row>
    <row r="4" spans="1:7" ht="15" thickBot="1" x14ac:dyDescent="0.4">
      <c r="A4" s="55" t="s">
        <v>1</v>
      </c>
      <c r="B4" s="140" t="s">
        <v>27</v>
      </c>
      <c r="C4" s="141" t="s">
        <v>2</v>
      </c>
      <c r="D4" s="142" t="s">
        <v>3</v>
      </c>
      <c r="E4" s="141" t="s">
        <v>27</v>
      </c>
      <c r="F4" s="141" t="s">
        <v>2</v>
      </c>
      <c r="G4" s="146" t="s">
        <v>3</v>
      </c>
    </row>
    <row r="5" spans="1:7" ht="15" thickBot="1" x14ac:dyDescent="0.4">
      <c r="A5" s="200" t="s">
        <v>28</v>
      </c>
      <c r="B5" s="201"/>
      <c r="C5" s="202"/>
      <c r="D5" s="257">
        <v>145.76</v>
      </c>
      <c r="E5" s="258"/>
      <c r="F5" s="202"/>
      <c r="G5" s="203"/>
    </row>
    <row r="6" spans="1:7" x14ac:dyDescent="0.35">
      <c r="A6" s="120" t="s">
        <v>29</v>
      </c>
      <c r="B6" s="121">
        <v>30</v>
      </c>
      <c r="C6" s="122"/>
      <c r="D6" s="123">
        <v>2100</v>
      </c>
      <c r="E6" s="147"/>
      <c r="F6" s="122"/>
      <c r="G6" s="123"/>
    </row>
    <row r="7" spans="1:7" x14ac:dyDescent="0.35">
      <c r="A7" s="120" t="s">
        <v>44</v>
      </c>
      <c r="B7" s="121">
        <v>45</v>
      </c>
      <c r="C7" s="122"/>
      <c r="D7" s="123">
        <v>2700</v>
      </c>
      <c r="E7" s="147"/>
      <c r="F7" s="122"/>
      <c r="G7" s="123"/>
    </row>
    <row r="8" spans="1:7" x14ac:dyDescent="0.35">
      <c r="A8" s="120" t="s">
        <v>30</v>
      </c>
      <c r="B8" s="121">
        <v>5</v>
      </c>
      <c r="C8" s="122"/>
      <c r="D8" s="123">
        <v>100</v>
      </c>
      <c r="E8" s="147"/>
      <c r="F8" s="122"/>
      <c r="G8" s="123"/>
    </row>
    <row r="9" spans="1:7" x14ac:dyDescent="0.35">
      <c r="A9" s="120" t="s">
        <v>31</v>
      </c>
      <c r="B9" s="121">
        <v>6</v>
      </c>
      <c r="C9" s="122">
        <v>36</v>
      </c>
      <c r="D9" s="123"/>
      <c r="E9" s="147"/>
      <c r="F9" s="122"/>
      <c r="G9" s="123"/>
    </row>
    <row r="10" spans="1:7" x14ac:dyDescent="0.35">
      <c r="A10" s="120" t="s">
        <v>53</v>
      </c>
      <c r="B10" s="121"/>
      <c r="C10" s="122"/>
      <c r="D10" s="123">
        <v>240</v>
      </c>
      <c r="E10" s="147"/>
      <c r="F10" s="122"/>
      <c r="G10" s="123"/>
    </row>
    <row r="11" spans="1:7" x14ac:dyDescent="0.35">
      <c r="A11" s="120" t="s">
        <v>84</v>
      </c>
      <c r="B11" s="121">
        <v>12</v>
      </c>
      <c r="C11" s="122"/>
      <c r="D11" s="123">
        <v>180</v>
      </c>
      <c r="E11" s="147"/>
      <c r="F11" s="122"/>
      <c r="G11" s="123"/>
    </row>
    <row r="12" spans="1:7" x14ac:dyDescent="0.35">
      <c r="A12" s="120" t="s">
        <v>54</v>
      </c>
      <c r="B12" s="121"/>
      <c r="C12" s="122">
        <v>430</v>
      </c>
      <c r="D12" s="122">
        <v>645</v>
      </c>
      <c r="E12" s="147"/>
      <c r="F12" s="122"/>
      <c r="G12" s="123"/>
    </row>
    <row r="13" spans="1:7" x14ac:dyDescent="0.35">
      <c r="A13" s="120" t="s">
        <v>45</v>
      </c>
      <c r="B13" s="121"/>
      <c r="C13" s="122"/>
      <c r="D13" s="123">
        <v>0</v>
      </c>
      <c r="E13" s="147"/>
      <c r="F13" s="122"/>
      <c r="G13" s="123"/>
    </row>
    <row r="14" spans="1:7" x14ac:dyDescent="0.35">
      <c r="A14" s="120" t="s">
        <v>80</v>
      </c>
      <c r="B14" s="121"/>
      <c r="C14" s="122"/>
      <c r="D14" s="123">
        <v>112.5</v>
      </c>
      <c r="E14" s="147"/>
      <c r="F14" s="122"/>
      <c r="G14" s="123"/>
    </row>
    <row r="15" spans="1:7" x14ac:dyDescent="0.35">
      <c r="A15" s="125" t="s">
        <v>46</v>
      </c>
      <c r="B15" s="121"/>
      <c r="C15" s="122"/>
      <c r="D15" s="123">
        <v>0</v>
      </c>
      <c r="E15" s="147"/>
      <c r="F15" s="122"/>
      <c r="G15" s="123"/>
    </row>
    <row r="16" spans="1:7" x14ac:dyDescent="0.35">
      <c r="A16" s="120" t="s">
        <v>33</v>
      </c>
      <c r="B16" s="126"/>
      <c r="C16" s="122">
        <v>505.81</v>
      </c>
      <c r="D16" s="123"/>
      <c r="E16" s="147"/>
      <c r="F16" s="122"/>
      <c r="G16" s="123"/>
    </row>
    <row r="17" spans="1:7" x14ac:dyDescent="0.35">
      <c r="A17" s="120" t="s">
        <v>34</v>
      </c>
      <c r="B17" s="126"/>
      <c r="C17" s="122">
        <v>33.54</v>
      </c>
      <c r="D17" s="123"/>
      <c r="E17" s="147"/>
      <c r="F17" s="122"/>
      <c r="G17" s="123"/>
    </row>
    <row r="18" spans="1:7" x14ac:dyDescent="0.35">
      <c r="A18" s="120" t="s">
        <v>35</v>
      </c>
      <c r="B18" s="127"/>
      <c r="C18" s="122">
        <v>258</v>
      </c>
      <c r="D18" s="123"/>
      <c r="E18" s="147"/>
      <c r="F18" s="122"/>
      <c r="G18" s="123"/>
    </row>
    <row r="19" spans="1:7" x14ac:dyDescent="0.35">
      <c r="A19" s="120" t="s">
        <v>36</v>
      </c>
      <c r="B19" s="128"/>
      <c r="C19" s="122">
        <v>1204</v>
      </c>
      <c r="D19" s="123"/>
      <c r="E19" s="147"/>
      <c r="F19" s="122"/>
      <c r="G19" s="123"/>
    </row>
    <row r="20" spans="1:7" x14ac:dyDescent="0.35">
      <c r="A20" s="120" t="s">
        <v>47</v>
      </c>
      <c r="B20" s="128"/>
      <c r="C20" s="122">
        <v>0</v>
      </c>
      <c r="D20" s="123"/>
      <c r="E20" s="147"/>
      <c r="F20" s="122"/>
      <c r="G20" s="123"/>
    </row>
    <row r="21" spans="1:7" x14ac:dyDescent="0.35">
      <c r="A21" s="120" t="s">
        <v>48</v>
      </c>
      <c r="B21" s="126"/>
      <c r="C21" s="122">
        <v>131</v>
      </c>
      <c r="D21" s="123"/>
      <c r="E21" s="148"/>
      <c r="F21" s="122"/>
      <c r="G21" s="123"/>
    </row>
    <row r="22" spans="1:7" x14ac:dyDescent="0.35">
      <c r="A22" s="120" t="s">
        <v>49</v>
      </c>
      <c r="B22" s="126"/>
      <c r="C22" s="122">
        <v>0</v>
      </c>
      <c r="D22" s="123"/>
      <c r="E22" s="148"/>
      <c r="F22" s="122"/>
      <c r="G22" s="123"/>
    </row>
    <row r="23" spans="1:7" x14ac:dyDescent="0.35">
      <c r="A23" s="120" t="s">
        <v>50</v>
      </c>
      <c r="B23" s="127"/>
      <c r="C23" s="122">
        <v>100</v>
      </c>
      <c r="D23" s="123"/>
      <c r="E23" s="148"/>
      <c r="F23" s="122"/>
      <c r="G23" s="123"/>
    </row>
    <row r="24" spans="1:7" x14ac:dyDescent="0.35">
      <c r="A24" s="120" t="s">
        <v>37</v>
      </c>
      <c r="B24" s="128"/>
      <c r="C24" s="122">
        <v>2225</v>
      </c>
      <c r="D24" s="123"/>
      <c r="E24" s="148"/>
      <c r="F24" s="122"/>
      <c r="G24" s="123"/>
    </row>
    <row r="25" spans="1:7" x14ac:dyDescent="0.35">
      <c r="A25" s="120" t="s">
        <v>51</v>
      </c>
      <c r="B25" s="128"/>
      <c r="C25" s="122">
        <v>100</v>
      </c>
      <c r="D25" s="123"/>
      <c r="E25" s="148"/>
      <c r="F25" s="122"/>
      <c r="G25" s="123"/>
    </row>
    <row r="26" spans="1:7" x14ac:dyDescent="0.35">
      <c r="A26" s="120" t="s">
        <v>38</v>
      </c>
      <c r="B26" s="128"/>
      <c r="C26" s="122">
        <v>100</v>
      </c>
      <c r="D26" s="123"/>
      <c r="E26" s="148"/>
      <c r="F26" s="122"/>
      <c r="G26" s="123"/>
    </row>
    <row r="27" spans="1:7" x14ac:dyDescent="0.35">
      <c r="A27" s="120" t="s">
        <v>43</v>
      </c>
      <c r="B27" s="127"/>
      <c r="C27" s="122">
        <v>250</v>
      </c>
      <c r="D27" s="123"/>
      <c r="E27" s="148"/>
      <c r="F27" s="122"/>
      <c r="G27" s="123"/>
    </row>
    <row r="28" spans="1:7" x14ac:dyDescent="0.35">
      <c r="A28" s="120" t="s">
        <v>12</v>
      </c>
      <c r="B28" s="127"/>
      <c r="C28" s="122">
        <v>75</v>
      </c>
      <c r="D28" s="123"/>
      <c r="E28" s="148"/>
      <c r="F28" s="122"/>
      <c r="G28" s="123"/>
    </row>
    <row r="29" spans="1:7" x14ac:dyDescent="0.35">
      <c r="A29" s="120" t="s">
        <v>52</v>
      </c>
      <c r="B29" s="127"/>
      <c r="C29" s="122">
        <v>450</v>
      </c>
      <c r="D29" s="123"/>
      <c r="E29" s="148"/>
      <c r="F29" s="122"/>
      <c r="G29" s="123"/>
    </row>
    <row r="30" spans="1:7" ht="15" thickBot="1" x14ac:dyDescent="0.4">
      <c r="A30" s="120" t="s">
        <v>39</v>
      </c>
      <c r="B30" s="143"/>
      <c r="C30" s="144">
        <v>200</v>
      </c>
      <c r="D30" s="145"/>
      <c r="E30" s="149"/>
      <c r="F30" s="144"/>
      <c r="G30" s="145"/>
    </row>
    <row r="31" spans="1:7" ht="15" thickTop="1" x14ac:dyDescent="0.35">
      <c r="A31" s="119" t="s">
        <v>40</v>
      </c>
      <c r="B31" s="127"/>
      <c r="C31" s="122">
        <v>6098.35</v>
      </c>
      <c r="D31" s="123">
        <f>SUM(D6:D30)</f>
        <v>6077.5</v>
      </c>
      <c r="E31" s="122"/>
      <c r="F31" s="122">
        <v>0</v>
      </c>
      <c r="G31" s="124">
        <v>0</v>
      </c>
    </row>
    <row r="32" spans="1:7" s="71" customFormat="1" x14ac:dyDescent="0.35">
      <c r="A32" s="162" t="s">
        <v>41</v>
      </c>
      <c r="B32" s="191"/>
      <c r="C32" s="194">
        <f>D31-C31</f>
        <v>-20.850000000000364</v>
      </c>
      <c r="D32" s="188"/>
      <c r="E32" s="187"/>
      <c r="F32" s="187"/>
      <c r="G32" s="181"/>
    </row>
    <row r="33" spans="1:7" ht="15" thickBot="1" x14ac:dyDescent="0.4">
      <c r="A33" s="129" t="s">
        <v>79</v>
      </c>
      <c r="B33" s="130"/>
      <c r="C33" s="131">
        <f>D5+C32</f>
        <v>124.90999999999963</v>
      </c>
      <c r="D33" s="132"/>
      <c r="E33" s="133"/>
      <c r="F33" s="133">
        <v>0</v>
      </c>
      <c r="G33" s="134"/>
    </row>
    <row r="34" spans="1:7" s="71" customFormat="1" ht="15.5" thickTop="1" thickBot="1" x14ac:dyDescent="0.4">
      <c r="A34" s="135" t="s">
        <v>42</v>
      </c>
      <c r="B34" s="136"/>
      <c r="C34" s="137">
        <v>6141.46</v>
      </c>
      <c r="D34" s="138">
        <v>6141.46</v>
      </c>
      <c r="E34" s="137"/>
      <c r="F34" s="137">
        <v>0</v>
      </c>
      <c r="G34" s="139">
        <v>0</v>
      </c>
    </row>
    <row r="35" spans="1:7" ht="15" thickTop="1" x14ac:dyDescent="0.35"/>
  </sheetData>
  <mergeCells count="3">
    <mergeCell ref="A1:G2"/>
    <mergeCell ref="B3:D3"/>
    <mergeCell ref="E3:G3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workbookViewId="0">
      <selection activeCell="C46" sqref="C46"/>
    </sheetView>
  </sheetViews>
  <sheetFormatPr defaultRowHeight="14.5" x14ac:dyDescent="0.35"/>
  <cols>
    <col min="1" max="1" width="44.26953125" bestFit="1" customWidth="1"/>
    <col min="3" max="4" width="10.453125" bestFit="1" customWidth="1"/>
  </cols>
  <sheetData>
    <row r="1" spans="1:7" ht="15" thickBot="1" x14ac:dyDescent="0.4">
      <c r="A1" s="277" t="s">
        <v>100</v>
      </c>
      <c r="B1" s="277"/>
      <c r="C1" s="277"/>
      <c r="D1" s="277"/>
      <c r="E1" s="277"/>
      <c r="F1" s="277"/>
      <c r="G1" s="277"/>
    </row>
    <row r="2" spans="1:7" ht="15.5" thickTop="1" thickBot="1" x14ac:dyDescent="0.4">
      <c r="A2" s="280"/>
      <c r="B2" s="280"/>
      <c r="C2" s="280"/>
      <c r="D2" s="280"/>
      <c r="E2" s="280"/>
      <c r="F2" s="280"/>
      <c r="G2" s="280"/>
    </row>
    <row r="3" spans="1:7" x14ac:dyDescent="0.35">
      <c r="A3" s="212"/>
      <c r="B3" s="274" t="s">
        <v>25</v>
      </c>
      <c r="C3" s="274"/>
      <c r="D3" s="274"/>
      <c r="E3" s="275" t="s">
        <v>26</v>
      </c>
      <c r="F3" s="275"/>
      <c r="G3" s="276"/>
    </row>
    <row r="4" spans="1:7" ht="15" thickBot="1" x14ac:dyDescent="0.4">
      <c r="A4" s="213" t="s">
        <v>1</v>
      </c>
      <c r="B4" s="197" t="s">
        <v>27</v>
      </c>
      <c r="C4" s="2" t="s">
        <v>2</v>
      </c>
      <c r="D4" s="76" t="s">
        <v>3</v>
      </c>
      <c r="E4" s="2" t="s">
        <v>27</v>
      </c>
      <c r="F4" s="2" t="s">
        <v>2</v>
      </c>
      <c r="G4" s="76" t="s">
        <v>3</v>
      </c>
    </row>
    <row r="5" spans="1:7" ht="15" thickBot="1" x14ac:dyDescent="0.4">
      <c r="A5" s="200" t="s">
        <v>28</v>
      </c>
      <c r="B5" s="201"/>
      <c r="C5" s="56"/>
      <c r="D5" s="57">
        <v>647.27</v>
      </c>
      <c r="E5" s="56"/>
      <c r="F5" s="56"/>
      <c r="G5" s="57"/>
    </row>
    <row r="6" spans="1:7" x14ac:dyDescent="0.35">
      <c r="A6" s="214" t="s">
        <v>29</v>
      </c>
      <c r="B6" s="186">
        <v>50</v>
      </c>
      <c r="C6" s="1"/>
      <c r="D6" s="69">
        <v>1284.55</v>
      </c>
      <c r="E6" s="3"/>
      <c r="F6" s="1"/>
      <c r="G6" s="69"/>
    </row>
    <row r="7" spans="1:7" x14ac:dyDescent="0.35">
      <c r="A7" s="214" t="s">
        <v>32</v>
      </c>
      <c r="B7" s="186"/>
      <c r="C7" s="1"/>
      <c r="D7" s="69"/>
      <c r="E7" s="3"/>
      <c r="F7" s="1"/>
      <c r="G7" s="69"/>
    </row>
    <row r="8" spans="1:7" x14ac:dyDescent="0.35">
      <c r="A8" s="215" t="s">
        <v>46</v>
      </c>
      <c r="B8" s="186"/>
      <c r="C8" s="1"/>
      <c r="D8" s="69"/>
      <c r="E8" s="3"/>
      <c r="F8" s="1"/>
      <c r="G8" s="69"/>
    </row>
    <row r="9" spans="1:7" x14ac:dyDescent="0.35">
      <c r="A9" s="214" t="s">
        <v>33</v>
      </c>
      <c r="B9" s="190"/>
      <c r="C9" s="1">
        <v>66.55</v>
      </c>
      <c r="D9" s="69"/>
      <c r="E9" s="3"/>
      <c r="F9" s="1"/>
      <c r="G9" s="69"/>
    </row>
    <row r="10" spans="1:7" x14ac:dyDescent="0.35">
      <c r="A10" s="214" t="s">
        <v>34</v>
      </c>
      <c r="B10" s="190"/>
      <c r="C10" s="1">
        <v>6</v>
      </c>
      <c r="D10" s="69"/>
      <c r="E10" s="3"/>
      <c r="F10" s="1"/>
      <c r="G10" s="69"/>
    </row>
    <row r="11" spans="1:7" x14ac:dyDescent="0.35">
      <c r="A11" s="214" t="s">
        <v>37</v>
      </c>
      <c r="B11" s="192"/>
      <c r="C11" s="1">
        <v>1211.95</v>
      </c>
      <c r="D11" s="69"/>
      <c r="E11" s="1"/>
      <c r="F11" s="1"/>
      <c r="G11" s="69"/>
    </row>
    <row r="12" spans="1:7" ht="15" thickBot="1" x14ac:dyDescent="0.4">
      <c r="A12" s="214" t="s">
        <v>39</v>
      </c>
      <c r="B12" s="191"/>
      <c r="C12" s="1">
        <v>0.05</v>
      </c>
      <c r="D12" s="69"/>
      <c r="E12" s="1"/>
      <c r="F12" s="1"/>
      <c r="G12" s="69"/>
    </row>
    <row r="13" spans="1:7" x14ac:dyDescent="0.35">
      <c r="A13" s="219" t="s">
        <v>40</v>
      </c>
      <c r="B13" s="204"/>
      <c r="C13" s="62">
        <f>SUM(C6:C12)</f>
        <v>1284.55</v>
      </c>
      <c r="D13" s="63">
        <f>SUM(D6:D12)</f>
        <v>1284.55</v>
      </c>
      <c r="E13" s="77"/>
      <c r="F13" s="62">
        <f>SUM(F6:F12)</f>
        <v>0</v>
      </c>
      <c r="G13" s="63">
        <f>SUM(G6:G12)</f>
        <v>0</v>
      </c>
    </row>
    <row r="14" spans="1:7" x14ac:dyDescent="0.35">
      <c r="A14" s="220" t="s">
        <v>41</v>
      </c>
      <c r="B14" s="193"/>
      <c r="C14" s="194">
        <f>D13-C13</f>
        <v>0</v>
      </c>
      <c r="D14" s="195"/>
      <c r="E14" s="211"/>
      <c r="F14" s="196">
        <f>G13-F13</f>
        <v>0</v>
      </c>
      <c r="G14" s="195"/>
    </row>
    <row r="15" spans="1:7" ht="15" thickBot="1" x14ac:dyDescent="0.4">
      <c r="A15" s="221" t="s">
        <v>79</v>
      </c>
      <c r="B15" s="207"/>
      <c r="C15" s="70">
        <f>D5+C14</f>
        <v>647.27</v>
      </c>
      <c r="D15" s="78"/>
      <c r="E15" s="207"/>
      <c r="F15" s="208"/>
      <c r="G15" s="78">
        <f>G5+F14</f>
        <v>0</v>
      </c>
    </row>
    <row r="16" spans="1:7" ht="15" thickBot="1" x14ac:dyDescent="0.4">
      <c r="A16" s="216" t="s">
        <v>42</v>
      </c>
      <c r="B16" s="216"/>
      <c r="C16" s="217">
        <f>SUM(C13:C14)</f>
        <v>1284.55</v>
      </c>
      <c r="D16" s="218">
        <f>SUM(D13:D14)</f>
        <v>1284.55</v>
      </c>
      <c r="E16" s="217"/>
      <c r="F16" s="217">
        <f>SUM(F13:F14)</f>
        <v>0</v>
      </c>
      <c r="G16" s="218">
        <f>SUM(G13:G14)</f>
        <v>0</v>
      </c>
    </row>
    <row r="19" spans="1:7" ht="15" thickBot="1" x14ac:dyDescent="0.4">
      <c r="A19" s="277" t="s">
        <v>96</v>
      </c>
      <c r="B19" s="277"/>
      <c r="C19" s="277"/>
      <c r="D19" s="277"/>
      <c r="E19" s="277"/>
      <c r="F19" s="277"/>
      <c r="G19" s="277"/>
    </row>
    <row r="20" spans="1:7" ht="15.5" thickTop="1" thickBot="1" x14ac:dyDescent="0.4">
      <c r="A20" s="280"/>
      <c r="B20" s="280"/>
      <c r="C20" s="280"/>
      <c r="D20" s="280"/>
      <c r="E20" s="280"/>
      <c r="F20" s="280"/>
      <c r="G20" s="280"/>
    </row>
    <row r="21" spans="1:7" x14ac:dyDescent="0.35">
      <c r="A21" s="212"/>
      <c r="B21" s="283" t="s">
        <v>25</v>
      </c>
      <c r="C21" s="283"/>
      <c r="D21" s="283"/>
      <c r="E21" s="284" t="s">
        <v>26</v>
      </c>
      <c r="F21" s="284"/>
      <c r="G21" s="285"/>
    </row>
    <row r="22" spans="1:7" ht="15" thickBot="1" x14ac:dyDescent="0.4">
      <c r="A22" s="213" t="s">
        <v>1</v>
      </c>
      <c r="B22" s="197" t="s">
        <v>27</v>
      </c>
      <c r="C22" s="198" t="s">
        <v>2</v>
      </c>
      <c r="D22" s="199" t="s">
        <v>3</v>
      </c>
      <c r="E22" s="198" t="s">
        <v>27</v>
      </c>
      <c r="F22" s="198" t="s">
        <v>2</v>
      </c>
      <c r="G22" s="199" t="s">
        <v>3</v>
      </c>
    </row>
    <row r="23" spans="1:7" ht="15" thickBot="1" x14ac:dyDescent="0.4">
      <c r="A23" s="200" t="s">
        <v>28</v>
      </c>
      <c r="B23" s="201"/>
      <c r="C23" s="202"/>
      <c r="D23" s="203">
        <f>C15</f>
        <v>647.27</v>
      </c>
      <c r="E23" s="202"/>
      <c r="F23" s="202"/>
      <c r="G23" s="203"/>
    </row>
    <row r="24" spans="1:7" x14ac:dyDescent="0.35">
      <c r="A24" s="214" t="s">
        <v>29</v>
      </c>
      <c r="B24" s="186">
        <v>60</v>
      </c>
      <c r="C24" s="187"/>
      <c r="D24" s="188">
        <v>5700</v>
      </c>
      <c r="E24" s="189"/>
      <c r="F24" s="187"/>
      <c r="G24" s="188"/>
    </row>
    <row r="25" spans="1:7" x14ac:dyDescent="0.35">
      <c r="A25" s="214" t="s">
        <v>44</v>
      </c>
      <c r="B25" s="186"/>
      <c r="C25" s="187"/>
      <c r="D25" s="188"/>
      <c r="E25" s="189"/>
      <c r="F25" s="187"/>
      <c r="G25" s="188"/>
    </row>
    <row r="26" spans="1:7" x14ac:dyDescent="0.35">
      <c r="A26" s="214" t="s">
        <v>30</v>
      </c>
      <c r="B26" s="186">
        <v>4</v>
      </c>
      <c r="C26" s="187"/>
      <c r="D26" s="188">
        <v>80</v>
      </c>
      <c r="E26" s="189"/>
      <c r="F26" s="187"/>
      <c r="G26" s="188"/>
    </row>
    <row r="27" spans="1:7" x14ac:dyDescent="0.35">
      <c r="A27" s="214" t="s">
        <v>78</v>
      </c>
      <c r="B27" s="186">
        <v>2</v>
      </c>
      <c r="C27" s="187">
        <v>12</v>
      </c>
      <c r="D27" s="188"/>
      <c r="E27" s="189"/>
      <c r="F27" s="187"/>
      <c r="G27" s="188"/>
    </row>
    <row r="28" spans="1:7" x14ac:dyDescent="0.35">
      <c r="A28" s="214" t="s">
        <v>45</v>
      </c>
      <c r="B28" s="186"/>
      <c r="C28" s="187"/>
      <c r="D28" s="188"/>
      <c r="E28" s="189"/>
      <c r="F28" s="187"/>
      <c r="G28" s="188"/>
    </row>
    <row r="29" spans="1:7" x14ac:dyDescent="0.35">
      <c r="A29" s="214" t="s">
        <v>32</v>
      </c>
      <c r="B29" s="186"/>
      <c r="C29" s="187"/>
      <c r="D29" s="188">
        <v>400</v>
      </c>
      <c r="E29" s="189"/>
      <c r="F29" s="187"/>
      <c r="G29" s="188"/>
    </row>
    <row r="30" spans="1:7" x14ac:dyDescent="0.35">
      <c r="A30" s="215" t="s">
        <v>46</v>
      </c>
      <c r="B30" s="186"/>
      <c r="C30" s="187"/>
      <c r="D30" s="188"/>
      <c r="E30" s="189"/>
      <c r="F30" s="187"/>
      <c r="G30" s="188"/>
    </row>
    <row r="31" spans="1:7" x14ac:dyDescent="0.35">
      <c r="A31" s="214" t="s">
        <v>33</v>
      </c>
      <c r="B31" s="190"/>
      <c r="C31" s="187">
        <v>266.20999999999998</v>
      </c>
      <c r="D31" s="188"/>
      <c r="E31" s="189"/>
      <c r="F31" s="187"/>
      <c r="G31" s="188"/>
    </row>
    <row r="32" spans="1:7" x14ac:dyDescent="0.35">
      <c r="A32" s="214" t="s">
        <v>34</v>
      </c>
      <c r="B32" s="190"/>
      <c r="C32" s="187">
        <v>23.4</v>
      </c>
      <c r="D32" s="188"/>
      <c r="E32" s="189"/>
      <c r="F32" s="187"/>
      <c r="G32" s="188"/>
    </row>
    <row r="33" spans="1:7" x14ac:dyDescent="0.35">
      <c r="A33" s="214" t="s">
        <v>35</v>
      </c>
      <c r="B33" s="191"/>
      <c r="C33" s="187">
        <v>300</v>
      </c>
      <c r="D33" s="188"/>
      <c r="E33" s="189"/>
      <c r="F33" s="187"/>
      <c r="G33" s="188"/>
    </row>
    <row r="34" spans="1:7" x14ac:dyDescent="0.35">
      <c r="A34" s="214" t="s">
        <v>36</v>
      </c>
      <c r="B34" s="192"/>
      <c r="C34" s="187">
        <v>1200</v>
      </c>
      <c r="D34" s="188"/>
      <c r="E34" s="189"/>
      <c r="F34" s="187"/>
      <c r="G34" s="188"/>
    </row>
    <row r="35" spans="1:7" x14ac:dyDescent="0.35">
      <c r="A35" s="214" t="s">
        <v>85</v>
      </c>
      <c r="B35" s="192"/>
      <c r="C35" s="187">
        <v>300</v>
      </c>
      <c r="D35" s="188"/>
      <c r="E35" s="189"/>
      <c r="F35" s="187"/>
      <c r="G35" s="188"/>
    </row>
    <row r="36" spans="1:7" x14ac:dyDescent="0.35">
      <c r="A36" s="214" t="s">
        <v>48</v>
      </c>
      <c r="B36" s="190"/>
      <c r="C36" s="187">
        <v>50</v>
      </c>
      <c r="D36" s="188"/>
      <c r="E36" s="187"/>
      <c r="F36" s="187"/>
      <c r="G36" s="188"/>
    </row>
    <row r="37" spans="1:7" x14ac:dyDescent="0.35">
      <c r="A37" s="214" t="s">
        <v>49</v>
      </c>
      <c r="B37" s="190"/>
      <c r="C37" s="187">
        <v>100</v>
      </c>
      <c r="D37" s="188"/>
      <c r="E37" s="187"/>
      <c r="F37" s="187"/>
      <c r="G37" s="188"/>
    </row>
    <row r="38" spans="1:7" x14ac:dyDescent="0.35">
      <c r="A38" s="214" t="s">
        <v>50</v>
      </c>
      <c r="B38" s="191"/>
      <c r="C38" s="187">
        <v>300</v>
      </c>
      <c r="D38" s="188"/>
      <c r="E38" s="187"/>
      <c r="F38" s="187"/>
      <c r="G38" s="188"/>
    </row>
    <row r="39" spans="1:7" x14ac:dyDescent="0.35">
      <c r="A39" s="214" t="s">
        <v>37</v>
      </c>
      <c r="B39" s="192"/>
      <c r="C39" s="187">
        <v>1120</v>
      </c>
      <c r="D39" s="188"/>
      <c r="E39" s="187"/>
      <c r="F39" s="187"/>
      <c r="G39" s="188"/>
    </row>
    <row r="40" spans="1:7" x14ac:dyDescent="0.35">
      <c r="A40" s="214" t="s">
        <v>51</v>
      </c>
      <c r="B40" s="192"/>
      <c r="C40" s="187">
        <v>400</v>
      </c>
      <c r="D40" s="188"/>
      <c r="E40" s="187"/>
      <c r="F40" s="187"/>
      <c r="G40" s="188"/>
    </row>
    <row r="41" spans="1:7" x14ac:dyDescent="0.35">
      <c r="A41" s="214" t="s">
        <v>38</v>
      </c>
      <c r="B41" s="192"/>
      <c r="C41" s="187">
        <v>50</v>
      </c>
      <c r="D41" s="188"/>
      <c r="E41" s="187"/>
      <c r="F41" s="187"/>
      <c r="G41" s="188"/>
    </row>
    <row r="42" spans="1:7" x14ac:dyDescent="0.35">
      <c r="A42" s="214" t="s">
        <v>43</v>
      </c>
      <c r="B42" s="191"/>
      <c r="C42" s="187">
        <v>2000</v>
      </c>
      <c r="D42" s="188"/>
      <c r="E42" s="187"/>
      <c r="F42" s="187"/>
      <c r="G42" s="188"/>
    </row>
    <row r="43" spans="1:7" x14ac:dyDescent="0.35">
      <c r="A43" s="214" t="s">
        <v>12</v>
      </c>
      <c r="B43" s="191"/>
      <c r="C43" s="187">
        <v>180</v>
      </c>
      <c r="D43" s="188"/>
      <c r="E43" s="187"/>
      <c r="F43" s="187"/>
      <c r="G43" s="188"/>
    </row>
    <row r="44" spans="1:7" x14ac:dyDescent="0.35">
      <c r="A44" s="214" t="s">
        <v>52</v>
      </c>
      <c r="B44" s="191"/>
      <c r="C44" s="187">
        <v>450</v>
      </c>
      <c r="D44" s="188"/>
      <c r="E44" s="187"/>
      <c r="F44" s="187"/>
      <c r="G44" s="188"/>
    </row>
    <row r="45" spans="1:7" ht="15" thickBot="1" x14ac:dyDescent="0.4">
      <c r="A45" s="214" t="s">
        <v>39</v>
      </c>
      <c r="B45" s="191"/>
      <c r="C45" s="187">
        <v>75.5</v>
      </c>
      <c r="D45" s="188"/>
      <c r="E45" s="187"/>
      <c r="F45" s="187"/>
      <c r="G45" s="188"/>
    </row>
    <row r="46" spans="1:7" x14ac:dyDescent="0.35">
      <c r="A46" s="219" t="s">
        <v>40</v>
      </c>
      <c r="B46" s="204"/>
      <c r="C46" s="205">
        <f>SUM(C24:C45)</f>
        <v>6827.11</v>
      </c>
      <c r="D46" s="206">
        <v>6180</v>
      </c>
      <c r="E46" s="210"/>
      <c r="F46" s="205">
        <v>0</v>
      </c>
      <c r="G46" s="206">
        <v>0</v>
      </c>
    </row>
    <row r="47" spans="1:7" x14ac:dyDescent="0.35">
      <c r="A47" s="220" t="s">
        <v>41</v>
      </c>
      <c r="B47" s="193"/>
      <c r="C47" s="194">
        <f>D46-C46</f>
        <v>-647.10999999999967</v>
      </c>
      <c r="D47" s="195"/>
      <c r="E47" s="211"/>
      <c r="F47" s="196">
        <v>0</v>
      </c>
      <c r="G47" s="195"/>
    </row>
    <row r="48" spans="1:7" ht="15" thickBot="1" x14ac:dyDescent="0.4">
      <c r="A48" s="221" t="s">
        <v>79</v>
      </c>
      <c r="B48" s="207"/>
      <c r="C48" s="70">
        <f>D23+C47</f>
        <v>0.16000000000030923</v>
      </c>
      <c r="D48" s="209"/>
      <c r="E48" s="207"/>
      <c r="F48" s="208"/>
      <c r="G48" s="209">
        <v>0</v>
      </c>
    </row>
    <row r="49" spans="1:7" ht="15" thickBot="1" x14ac:dyDescent="0.4">
      <c r="A49" s="216" t="s">
        <v>42</v>
      </c>
      <c r="B49" s="216"/>
      <c r="C49" s="217">
        <v>6180</v>
      </c>
      <c r="D49" s="218">
        <v>6180</v>
      </c>
      <c r="E49" s="217"/>
      <c r="F49" s="217">
        <v>0</v>
      </c>
      <c r="G49" s="218">
        <v>0</v>
      </c>
    </row>
  </sheetData>
  <mergeCells count="6">
    <mergeCell ref="A1:G2"/>
    <mergeCell ref="B3:D3"/>
    <mergeCell ref="E3:G3"/>
    <mergeCell ref="A19:G20"/>
    <mergeCell ref="B21:D21"/>
    <mergeCell ref="E21:G2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8"/>
  <sheetViews>
    <sheetView workbookViewId="0">
      <selection activeCell="K34" sqref="K34"/>
    </sheetView>
  </sheetViews>
  <sheetFormatPr defaultRowHeight="14.5" x14ac:dyDescent="0.35"/>
  <cols>
    <col min="1" max="1" width="44.26953125" bestFit="1" customWidth="1"/>
    <col min="2" max="2" width="8" bestFit="1" customWidth="1"/>
    <col min="3" max="3" width="12" customWidth="1"/>
    <col min="4" max="4" width="11.54296875" customWidth="1"/>
  </cols>
  <sheetData>
    <row r="1" spans="1:7" ht="15.75" customHeight="1" x14ac:dyDescent="0.35">
      <c r="A1" s="280" t="s">
        <v>93</v>
      </c>
      <c r="B1" s="280"/>
      <c r="C1" s="280"/>
      <c r="D1" s="280"/>
      <c r="E1" s="280"/>
      <c r="F1" s="280"/>
      <c r="G1" s="280"/>
    </row>
    <row r="2" spans="1:7" ht="16.5" customHeight="1" thickBot="1" x14ac:dyDescent="0.4">
      <c r="A2" s="280"/>
      <c r="B2" s="280"/>
      <c r="C2" s="280"/>
      <c r="D2" s="280"/>
      <c r="E2" s="280"/>
      <c r="F2" s="280"/>
      <c r="G2" s="280"/>
    </row>
    <row r="3" spans="1:7" x14ac:dyDescent="0.35">
      <c r="A3" s="108"/>
      <c r="B3" s="274" t="s">
        <v>25</v>
      </c>
      <c r="C3" s="274"/>
      <c r="D3" s="274"/>
      <c r="E3" s="274" t="s">
        <v>26</v>
      </c>
      <c r="F3" s="274"/>
      <c r="G3" s="274"/>
    </row>
    <row r="4" spans="1:7" ht="15" thickBot="1" x14ac:dyDescent="0.4">
      <c r="A4" s="109" t="s">
        <v>1</v>
      </c>
      <c r="B4" s="91" t="s">
        <v>27</v>
      </c>
      <c r="C4" s="2" t="s">
        <v>2</v>
      </c>
      <c r="D4" s="76" t="s">
        <v>3</v>
      </c>
      <c r="E4" s="2" t="s">
        <v>27</v>
      </c>
      <c r="F4" s="2" t="s">
        <v>2</v>
      </c>
      <c r="G4" s="76" t="s">
        <v>3</v>
      </c>
    </row>
    <row r="5" spans="1:7" ht="15" thickBot="1" x14ac:dyDescent="0.4">
      <c r="A5" s="114" t="s">
        <v>28</v>
      </c>
      <c r="B5" s="93"/>
      <c r="C5" s="115"/>
      <c r="D5" s="116">
        <v>529.15</v>
      </c>
      <c r="E5" s="56"/>
      <c r="F5" s="56"/>
      <c r="G5" s="116"/>
    </row>
    <row r="6" spans="1:7" x14ac:dyDescent="0.35">
      <c r="A6" s="110" t="s">
        <v>29</v>
      </c>
      <c r="B6" s="94">
        <v>23</v>
      </c>
      <c r="C6" s="95"/>
      <c r="D6" s="69">
        <f>30*B6</f>
        <v>690</v>
      </c>
      <c r="E6" s="94"/>
      <c r="F6" s="95"/>
      <c r="G6" s="69">
        <f>30*E6</f>
        <v>0</v>
      </c>
    </row>
    <row r="7" spans="1:7" x14ac:dyDescent="0.35">
      <c r="A7" s="110" t="s">
        <v>30</v>
      </c>
      <c r="B7" s="94">
        <v>6</v>
      </c>
      <c r="C7" s="95"/>
      <c r="D7" s="69">
        <f>B7*10</f>
        <v>60</v>
      </c>
      <c r="E7" s="94"/>
      <c r="F7" s="95"/>
      <c r="G7" s="69">
        <f>E7*10</f>
        <v>0</v>
      </c>
    </row>
    <row r="8" spans="1:7" x14ac:dyDescent="0.35">
      <c r="A8" s="110" t="s">
        <v>31</v>
      </c>
      <c r="B8" s="94">
        <v>2</v>
      </c>
      <c r="C8" s="1">
        <v>12</v>
      </c>
      <c r="D8" s="69">
        <v>0</v>
      </c>
      <c r="E8" s="94"/>
      <c r="F8" s="1"/>
      <c r="G8" s="69">
        <v>0</v>
      </c>
    </row>
    <row r="9" spans="1:7" x14ac:dyDescent="0.35">
      <c r="A9" s="110" t="s">
        <v>32</v>
      </c>
      <c r="B9" s="94">
        <v>50</v>
      </c>
      <c r="C9" s="1"/>
      <c r="D9" s="69">
        <f>B9*5</f>
        <v>250</v>
      </c>
      <c r="E9" s="94"/>
      <c r="F9" s="1"/>
      <c r="G9" s="69"/>
    </row>
    <row r="10" spans="1:7" x14ac:dyDescent="0.35">
      <c r="A10" s="110" t="s">
        <v>33</v>
      </c>
      <c r="B10" s="117"/>
      <c r="C10" s="1">
        <v>58.5</v>
      </c>
      <c r="D10" s="69"/>
      <c r="E10" s="117"/>
      <c r="F10" s="1"/>
      <c r="G10" s="69"/>
    </row>
    <row r="11" spans="1:7" x14ac:dyDescent="0.35">
      <c r="A11" s="110" t="s">
        <v>34</v>
      </c>
      <c r="B11" s="117"/>
      <c r="C11" s="1">
        <f>0.1*SUM(B6:B8)</f>
        <v>3.1</v>
      </c>
      <c r="D11" s="69"/>
      <c r="E11" s="117"/>
      <c r="F11" s="1"/>
      <c r="G11" s="69"/>
    </row>
    <row r="12" spans="1:7" x14ac:dyDescent="0.35">
      <c r="A12" s="110" t="s">
        <v>35</v>
      </c>
      <c r="B12" s="97"/>
      <c r="C12" s="1">
        <v>240</v>
      </c>
      <c r="D12" s="69"/>
      <c r="E12" s="97"/>
      <c r="F12" s="1"/>
      <c r="G12" s="69"/>
    </row>
    <row r="13" spans="1:7" x14ac:dyDescent="0.35">
      <c r="A13" s="110" t="s">
        <v>94</v>
      </c>
      <c r="B13" s="98"/>
      <c r="C13" s="1">
        <v>370</v>
      </c>
      <c r="D13" s="69"/>
      <c r="E13" s="98"/>
      <c r="F13" s="1"/>
      <c r="G13" s="69"/>
    </row>
    <row r="14" spans="1:7" x14ac:dyDescent="0.35">
      <c r="A14" s="110" t="s">
        <v>95</v>
      </c>
      <c r="B14" s="98"/>
      <c r="C14" s="1">
        <v>40</v>
      </c>
      <c r="D14" s="69"/>
      <c r="E14" s="98"/>
      <c r="F14" s="1"/>
      <c r="G14" s="69"/>
    </row>
    <row r="15" spans="1:7" x14ac:dyDescent="0.35">
      <c r="A15" s="110" t="s">
        <v>37</v>
      </c>
      <c r="B15" s="98"/>
      <c r="C15" s="1">
        <v>450</v>
      </c>
      <c r="D15" s="69"/>
      <c r="E15" s="98"/>
      <c r="F15" s="1"/>
      <c r="G15" s="69"/>
    </row>
    <row r="16" spans="1:7" x14ac:dyDescent="0.35">
      <c r="A16" s="110" t="s">
        <v>38</v>
      </c>
      <c r="B16" s="98"/>
      <c r="C16" s="1">
        <v>10</v>
      </c>
      <c r="D16" s="69"/>
      <c r="E16" s="98"/>
      <c r="F16" s="1"/>
      <c r="G16" s="69"/>
    </row>
    <row r="17" spans="1:7" x14ac:dyDescent="0.35">
      <c r="A17" s="110" t="s">
        <v>52</v>
      </c>
      <c r="B17" s="98"/>
      <c r="C17" s="1">
        <v>75</v>
      </c>
      <c r="D17" s="69"/>
      <c r="E17" s="98"/>
      <c r="F17" s="1"/>
      <c r="G17" s="69"/>
    </row>
    <row r="18" spans="1:7" x14ac:dyDescent="0.35">
      <c r="A18" s="110" t="s">
        <v>43</v>
      </c>
      <c r="B18" s="98"/>
      <c r="C18" s="1">
        <v>0</v>
      </c>
      <c r="D18" s="69"/>
      <c r="E18" s="98"/>
      <c r="F18" s="1"/>
      <c r="G18" s="69"/>
    </row>
    <row r="19" spans="1:7" ht="15" thickBot="1" x14ac:dyDescent="0.4">
      <c r="A19" s="110" t="s">
        <v>39</v>
      </c>
      <c r="B19" s="97"/>
      <c r="C19" s="118"/>
      <c r="D19" s="69"/>
      <c r="E19" s="97"/>
      <c r="F19" s="118"/>
      <c r="G19" s="69"/>
    </row>
    <row r="20" spans="1:7" s="32" customFormat="1" ht="15" thickTop="1" x14ac:dyDescent="0.35">
      <c r="A20" s="111" t="s">
        <v>40</v>
      </c>
      <c r="B20" s="99"/>
      <c r="C20" s="62">
        <f>SUM(C6:C19)</f>
        <v>1258.5999999999999</v>
      </c>
      <c r="D20" s="63">
        <f>SUM(D5:D9)</f>
        <v>1529.15</v>
      </c>
      <c r="E20" s="99"/>
      <c r="F20" s="62">
        <f>SUM(F6:F19)</f>
        <v>0</v>
      </c>
      <c r="G20" s="63">
        <f>SUM(G5:G9)</f>
        <v>0</v>
      </c>
    </row>
    <row r="21" spans="1:7" x14ac:dyDescent="0.35">
      <c r="A21" s="112" t="s">
        <v>41</v>
      </c>
      <c r="B21" s="100"/>
      <c r="C21" s="101">
        <f>D20-C20</f>
        <v>270.55000000000018</v>
      </c>
      <c r="D21" s="102"/>
      <c r="E21" s="100"/>
      <c r="F21" s="101">
        <f>G20-F20</f>
        <v>0</v>
      </c>
      <c r="G21" s="102"/>
    </row>
    <row r="22" spans="1:7" ht="16.5" customHeight="1" thickBot="1" x14ac:dyDescent="0.4">
      <c r="A22" s="112" t="s">
        <v>79</v>
      </c>
      <c r="B22" s="100"/>
      <c r="C22" s="103">
        <f>C21+D5</f>
        <v>799.70000000000016</v>
      </c>
      <c r="D22" s="104"/>
      <c r="E22" s="100"/>
      <c r="F22" s="103">
        <f>F21+G5</f>
        <v>0</v>
      </c>
      <c r="G22" s="104"/>
    </row>
    <row r="23" spans="1:7" ht="16.5" customHeight="1" thickTop="1" thickBot="1" x14ac:dyDescent="0.4">
      <c r="A23" s="113" t="s">
        <v>42</v>
      </c>
      <c r="B23" s="105"/>
      <c r="C23" s="106">
        <f>SUM(C20:C21)</f>
        <v>1529.15</v>
      </c>
      <c r="D23" s="107">
        <f>SUM(D20:D21)</f>
        <v>1529.15</v>
      </c>
      <c r="E23" s="105"/>
      <c r="F23" s="106">
        <f>SUM(F20:F21)</f>
        <v>0</v>
      </c>
      <c r="G23" s="107">
        <f>SUM(G20:G21)</f>
        <v>0</v>
      </c>
    </row>
    <row r="26" spans="1:7" x14ac:dyDescent="0.35">
      <c r="A26" s="286" t="s">
        <v>107</v>
      </c>
      <c r="B26" s="286"/>
      <c r="C26" s="286"/>
      <c r="D26" s="286"/>
      <c r="E26" s="286"/>
      <c r="F26" s="286"/>
      <c r="G26" s="286"/>
    </row>
    <row r="27" spans="1:7" ht="15" thickBot="1" x14ac:dyDescent="0.4">
      <c r="A27" s="286"/>
      <c r="B27" s="286"/>
      <c r="C27" s="286"/>
      <c r="D27" s="286"/>
      <c r="E27" s="286"/>
      <c r="F27" s="286"/>
      <c r="G27" s="286"/>
    </row>
    <row r="28" spans="1:7" x14ac:dyDescent="0.35">
      <c r="A28" s="224"/>
      <c r="B28" s="287" t="s">
        <v>25</v>
      </c>
      <c r="C28" s="287"/>
      <c r="D28" s="287"/>
      <c r="E28" s="287" t="s">
        <v>26</v>
      </c>
      <c r="F28" s="287"/>
      <c r="G28" s="287"/>
    </row>
    <row r="29" spans="1:7" ht="15" thickBot="1" x14ac:dyDescent="0.4">
      <c r="A29" s="226" t="s">
        <v>1</v>
      </c>
      <c r="B29" s="227" t="s">
        <v>27</v>
      </c>
      <c r="C29" s="228" t="s">
        <v>2</v>
      </c>
      <c r="D29" s="229" t="s">
        <v>3</v>
      </c>
      <c r="E29" s="228" t="s">
        <v>27</v>
      </c>
      <c r="F29" s="228" t="s">
        <v>2</v>
      </c>
      <c r="G29" s="229" t="s">
        <v>3</v>
      </c>
    </row>
    <row r="30" spans="1:7" ht="15" thickBot="1" x14ac:dyDescent="0.4">
      <c r="A30" s="230" t="s">
        <v>28</v>
      </c>
      <c r="B30" s="231"/>
      <c r="C30" s="232"/>
      <c r="D30" s="233">
        <f>C22</f>
        <v>799.70000000000016</v>
      </c>
      <c r="E30" s="234"/>
      <c r="F30" s="234"/>
      <c r="G30" s="233"/>
    </row>
    <row r="31" spans="1:7" x14ac:dyDescent="0.35">
      <c r="A31" s="235" t="s">
        <v>29</v>
      </c>
      <c r="B31" s="236">
        <v>25</v>
      </c>
      <c r="C31" s="225"/>
      <c r="D31" s="237">
        <v>750</v>
      </c>
      <c r="E31" s="236"/>
      <c r="F31" s="225"/>
      <c r="G31" s="237">
        <v>0</v>
      </c>
    </row>
    <row r="32" spans="1:7" x14ac:dyDescent="0.35">
      <c r="A32" s="235" t="s">
        <v>30</v>
      </c>
      <c r="B32" s="236">
        <v>5</v>
      </c>
      <c r="C32" s="225"/>
      <c r="D32" s="237">
        <v>50</v>
      </c>
      <c r="E32" s="236"/>
      <c r="F32" s="225"/>
      <c r="G32" s="237">
        <v>0</v>
      </c>
    </row>
    <row r="33" spans="1:7" x14ac:dyDescent="0.35">
      <c r="A33" s="235" t="s">
        <v>31</v>
      </c>
      <c r="B33" s="236">
        <v>2</v>
      </c>
      <c r="C33" s="238">
        <v>12</v>
      </c>
      <c r="D33" s="237">
        <v>0</v>
      </c>
      <c r="E33" s="236"/>
      <c r="F33" s="238">
        <v>0</v>
      </c>
      <c r="G33" s="237">
        <v>0</v>
      </c>
    </row>
    <row r="34" spans="1:7" x14ac:dyDescent="0.35">
      <c r="A34" s="235" t="s">
        <v>32</v>
      </c>
      <c r="B34" s="236">
        <v>60</v>
      </c>
      <c r="C34" s="238"/>
      <c r="D34" s="237">
        <v>300</v>
      </c>
      <c r="E34" s="236"/>
      <c r="F34" s="238"/>
      <c r="G34" s="237">
        <v>0</v>
      </c>
    </row>
    <row r="35" spans="1:7" x14ac:dyDescent="0.35">
      <c r="A35" s="235" t="s">
        <v>33</v>
      </c>
      <c r="B35" s="239"/>
      <c r="C35" s="238">
        <v>53.24</v>
      </c>
      <c r="D35" s="237"/>
      <c r="E35" s="239"/>
      <c r="F35" s="238"/>
      <c r="G35" s="237"/>
    </row>
    <row r="36" spans="1:7" x14ac:dyDescent="0.35">
      <c r="A36" s="235" t="s">
        <v>34</v>
      </c>
      <c r="B36" s="239"/>
      <c r="C36" s="238">
        <v>3.2</v>
      </c>
      <c r="D36" s="237"/>
      <c r="E36" s="239"/>
      <c r="F36" s="238"/>
      <c r="G36" s="237"/>
    </row>
    <row r="37" spans="1:7" x14ac:dyDescent="0.35">
      <c r="A37" s="235" t="s">
        <v>35</v>
      </c>
      <c r="B37" s="240"/>
      <c r="C37" s="238">
        <v>240</v>
      </c>
      <c r="D37" s="237"/>
      <c r="E37" s="240"/>
      <c r="F37" s="238"/>
      <c r="G37" s="237"/>
    </row>
    <row r="38" spans="1:7" x14ac:dyDescent="0.35">
      <c r="A38" s="235" t="s">
        <v>94</v>
      </c>
      <c r="B38" s="241"/>
      <c r="C38" s="238">
        <v>240</v>
      </c>
      <c r="D38" s="237"/>
      <c r="E38" s="241"/>
      <c r="F38" s="238"/>
      <c r="G38" s="237"/>
    </row>
    <row r="39" spans="1:7" x14ac:dyDescent="0.35">
      <c r="A39" s="235" t="s">
        <v>95</v>
      </c>
      <c r="B39" s="241"/>
      <c r="C39" s="238">
        <v>48</v>
      </c>
      <c r="D39" s="237"/>
      <c r="E39" s="241"/>
      <c r="F39" s="238"/>
      <c r="G39" s="237"/>
    </row>
    <row r="40" spans="1:7" x14ac:dyDescent="0.35">
      <c r="A40" s="235" t="s">
        <v>37</v>
      </c>
      <c r="B40" s="241"/>
      <c r="C40" s="238">
        <v>750</v>
      </c>
      <c r="D40" s="237"/>
      <c r="E40" s="241"/>
      <c r="F40" s="238"/>
      <c r="G40" s="237"/>
    </row>
    <row r="41" spans="1:7" s="32" customFormat="1" x14ac:dyDescent="0.35">
      <c r="A41" s="235" t="s">
        <v>38</v>
      </c>
      <c r="B41" s="241"/>
      <c r="C41" s="238">
        <v>10</v>
      </c>
      <c r="D41" s="237"/>
      <c r="E41" s="241"/>
      <c r="F41" s="238"/>
      <c r="G41" s="237"/>
    </row>
    <row r="42" spans="1:7" x14ac:dyDescent="0.35">
      <c r="A42" s="235" t="s">
        <v>52</v>
      </c>
      <c r="B42" s="241"/>
      <c r="C42" s="238">
        <v>75</v>
      </c>
      <c r="D42" s="237"/>
      <c r="E42" s="241"/>
      <c r="F42" s="238"/>
      <c r="G42" s="237"/>
    </row>
    <row r="43" spans="1:7" x14ac:dyDescent="0.35">
      <c r="A43" s="235" t="s">
        <v>43</v>
      </c>
      <c r="B43" s="241"/>
      <c r="C43" s="238">
        <v>0</v>
      </c>
      <c r="D43" s="237"/>
      <c r="E43" s="241"/>
      <c r="F43" s="238"/>
      <c r="G43" s="237"/>
    </row>
    <row r="44" spans="1:7" ht="15" thickBot="1" x14ac:dyDescent="0.4">
      <c r="A44" s="235" t="s">
        <v>39</v>
      </c>
      <c r="B44" s="240"/>
      <c r="C44" s="242"/>
      <c r="D44" s="237"/>
      <c r="E44" s="240"/>
      <c r="F44" s="242"/>
      <c r="G44" s="237"/>
    </row>
    <row r="45" spans="1:7" ht="15" thickTop="1" x14ac:dyDescent="0.35">
      <c r="A45" s="243" t="s">
        <v>40</v>
      </c>
      <c r="B45" s="244"/>
      <c r="C45" s="245">
        <f>SUM(C33:C43)</f>
        <v>1431.44</v>
      </c>
      <c r="D45" s="246">
        <f>SUM(D31:D34)</f>
        <v>1100</v>
      </c>
      <c r="E45" s="244"/>
      <c r="F45" s="245">
        <v>0</v>
      </c>
      <c r="G45" s="246">
        <v>0</v>
      </c>
    </row>
    <row r="46" spans="1:7" x14ac:dyDescent="0.35">
      <c r="A46" s="247" t="s">
        <v>41</v>
      </c>
      <c r="B46" s="248"/>
      <c r="C46" s="249">
        <f>D45-C45</f>
        <v>-331.44000000000005</v>
      </c>
      <c r="D46" s="250"/>
      <c r="E46" s="248"/>
      <c r="F46" s="249">
        <v>0</v>
      </c>
      <c r="G46" s="250"/>
    </row>
    <row r="47" spans="1:7" ht="15" thickBot="1" x14ac:dyDescent="0.4">
      <c r="A47" s="247" t="s">
        <v>79</v>
      </c>
      <c r="B47" s="248"/>
      <c r="C47" s="251">
        <f>D30+C46</f>
        <v>468.2600000000001</v>
      </c>
      <c r="D47" s="252"/>
      <c r="E47" s="248"/>
      <c r="F47" s="251">
        <v>0</v>
      </c>
      <c r="G47" s="252"/>
    </row>
    <row r="48" spans="1:7" ht="15.5" thickTop="1" thickBot="1" x14ac:dyDescent="0.4">
      <c r="A48" s="253" t="s">
        <v>42</v>
      </c>
      <c r="B48" s="254"/>
      <c r="C48" s="255">
        <v>1100</v>
      </c>
      <c r="D48" s="256">
        <v>1100</v>
      </c>
      <c r="E48" s="254"/>
      <c r="F48" s="255">
        <v>0</v>
      </c>
      <c r="G48" s="256">
        <v>0</v>
      </c>
    </row>
  </sheetData>
  <mergeCells count="6">
    <mergeCell ref="A1:G2"/>
    <mergeCell ref="B3:D3"/>
    <mergeCell ref="E3:G3"/>
    <mergeCell ref="A26:G27"/>
    <mergeCell ref="B28:D28"/>
    <mergeCell ref="E28:G28"/>
  </mergeCells>
  <pageMargins left="0.7" right="0.7" top="0.75" bottom="0.75" header="0.3" footer="0.3"/>
  <pageSetup paperSize="9" scale="86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workbookViewId="0">
      <selection activeCell="C53" sqref="C53"/>
    </sheetView>
  </sheetViews>
  <sheetFormatPr defaultRowHeight="14.5" x14ac:dyDescent="0.35"/>
  <cols>
    <col min="1" max="1" width="44.26953125" bestFit="1" customWidth="1"/>
    <col min="3" max="3" width="11.1796875" customWidth="1"/>
    <col min="4" max="4" width="11.54296875" customWidth="1"/>
  </cols>
  <sheetData>
    <row r="1" spans="1:7" ht="15.75" customHeight="1" thickBot="1" x14ac:dyDescent="0.4">
      <c r="A1" s="277" t="s">
        <v>98</v>
      </c>
      <c r="B1" s="277"/>
      <c r="C1" s="277"/>
      <c r="D1" s="277"/>
      <c r="E1" s="277"/>
      <c r="F1" s="277"/>
      <c r="G1" s="277"/>
    </row>
    <row r="2" spans="1:7" ht="16.5" customHeight="1" thickTop="1" thickBot="1" x14ac:dyDescent="0.4">
      <c r="A2" s="277"/>
      <c r="B2" s="277"/>
      <c r="C2" s="277"/>
      <c r="D2" s="277"/>
      <c r="E2" s="277"/>
      <c r="F2" s="277"/>
      <c r="G2" s="277"/>
    </row>
    <row r="3" spans="1:7" ht="15" thickTop="1" x14ac:dyDescent="0.35">
      <c r="A3" s="72"/>
      <c r="B3" s="278" t="s">
        <v>25</v>
      </c>
      <c r="C3" s="278"/>
      <c r="D3" s="278"/>
      <c r="E3" s="279" t="s">
        <v>26</v>
      </c>
      <c r="F3" s="279"/>
      <c r="G3" s="279"/>
    </row>
    <row r="4" spans="1:7" ht="15" thickBot="1" x14ac:dyDescent="0.4">
      <c r="A4" s="55" t="s">
        <v>1</v>
      </c>
      <c r="B4" s="75" t="s">
        <v>27</v>
      </c>
      <c r="C4" s="2" t="s">
        <v>2</v>
      </c>
      <c r="D4" s="76" t="s">
        <v>3</v>
      </c>
      <c r="E4" s="2" t="s">
        <v>27</v>
      </c>
      <c r="F4" s="2" t="s">
        <v>2</v>
      </c>
      <c r="G4" s="58" t="s">
        <v>3</v>
      </c>
    </row>
    <row r="5" spans="1:7" ht="15" thickBot="1" x14ac:dyDescent="0.4">
      <c r="A5" s="200" t="s">
        <v>28</v>
      </c>
      <c r="B5" s="201"/>
      <c r="C5" s="202"/>
      <c r="D5" s="203">
        <v>366.77</v>
      </c>
      <c r="E5" s="223"/>
      <c r="F5" s="56"/>
      <c r="G5" s="57"/>
    </row>
    <row r="6" spans="1:7" x14ac:dyDescent="0.35">
      <c r="A6" s="151" t="s">
        <v>29</v>
      </c>
      <c r="B6" s="152">
        <v>58</v>
      </c>
      <c r="C6" s="153"/>
      <c r="D6" s="154">
        <v>3770</v>
      </c>
      <c r="E6" s="81"/>
      <c r="F6" s="1"/>
      <c r="G6" s="69"/>
    </row>
    <row r="7" spans="1:7" s="71" customFormat="1" x14ac:dyDescent="0.35">
      <c r="A7" s="151" t="s">
        <v>30</v>
      </c>
      <c r="B7" s="152">
        <v>7</v>
      </c>
      <c r="C7" s="153"/>
      <c r="D7" s="154">
        <v>350</v>
      </c>
      <c r="E7" s="81"/>
      <c r="F7" s="1"/>
      <c r="G7" s="69"/>
    </row>
    <row r="8" spans="1:7" x14ac:dyDescent="0.35">
      <c r="A8" s="151" t="s">
        <v>80</v>
      </c>
      <c r="B8" s="152"/>
      <c r="C8" s="153"/>
      <c r="D8" s="155">
        <v>500</v>
      </c>
      <c r="E8" s="81"/>
      <c r="F8" s="1"/>
      <c r="G8" s="69"/>
    </row>
    <row r="9" spans="1:7" x14ac:dyDescent="0.35">
      <c r="A9" s="151" t="s">
        <v>33</v>
      </c>
      <c r="B9" s="156"/>
      <c r="C9" s="153">
        <v>146.30000000000001</v>
      </c>
      <c r="D9" s="155"/>
      <c r="E9" s="81"/>
      <c r="F9" s="1"/>
      <c r="G9" s="69"/>
    </row>
    <row r="10" spans="1:7" x14ac:dyDescent="0.35">
      <c r="A10" s="151" t="s">
        <v>34</v>
      </c>
      <c r="B10" s="156"/>
      <c r="C10" s="153">
        <v>12.35</v>
      </c>
      <c r="D10" s="155"/>
      <c r="E10" s="81"/>
      <c r="F10" s="1"/>
      <c r="G10" s="69"/>
    </row>
    <row r="11" spans="1:7" x14ac:dyDescent="0.35">
      <c r="A11" s="151" t="s">
        <v>81</v>
      </c>
      <c r="B11" s="157"/>
      <c r="C11" s="153">
        <v>500</v>
      </c>
      <c r="D11" s="155"/>
      <c r="E11" s="81"/>
      <c r="F11" s="1"/>
      <c r="G11" s="69"/>
    </row>
    <row r="12" spans="1:7" x14ac:dyDescent="0.35">
      <c r="A12" s="151" t="s">
        <v>82</v>
      </c>
      <c r="B12" s="158"/>
      <c r="C12" s="153">
        <v>2145</v>
      </c>
      <c r="D12" s="155"/>
      <c r="E12" s="81"/>
      <c r="F12" s="1"/>
      <c r="G12" s="69"/>
    </row>
    <row r="13" spans="1:7" s="71" customFormat="1" x14ac:dyDescent="0.35">
      <c r="A13" s="151" t="s">
        <v>85</v>
      </c>
      <c r="B13" s="158"/>
      <c r="C13" s="153">
        <v>20</v>
      </c>
      <c r="D13" s="155"/>
      <c r="E13" s="81"/>
      <c r="F13" s="1"/>
      <c r="G13" s="69"/>
    </row>
    <row r="14" spans="1:7" s="32" customFormat="1" x14ac:dyDescent="0.35">
      <c r="A14" s="151" t="s">
        <v>50</v>
      </c>
      <c r="B14" s="157"/>
      <c r="C14" s="153">
        <v>40</v>
      </c>
      <c r="D14" s="155"/>
      <c r="E14" s="82"/>
      <c r="F14" s="1"/>
      <c r="G14" s="69"/>
    </row>
    <row r="15" spans="1:7" x14ac:dyDescent="0.35">
      <c r="A15" s="151" t="s">
        <v>37</v>
      </c>
      <c r="B15" s="158"/>
      <c r="C15" s="153">
        <v>1500</v>
      </c>
      <c r="D15" s="155"/>
      <c r="E15" s="82"/>
      <c r="F15" s="1"/>
      <c r="G15" s="69"/>
    </row>
    <row r="16" spans="1:7" x14ac:dyDescent="0.35">
      <c r="A16" s="151" t="s">
        <v>51</v>
      </c>
      <c r="B16" s="158"/>
      <c r="C16" s="153">
        <v>200</v>
      </c>
      <c r="D16" s="155"/>
      <c r="E16" s="82"/>
      <c r="F16" s="1"/>
      <c r="G16" s="69"/>
    </row>
    <row r="17" spans="1:7" x14ac:dyDescent="0.35">
      <c r="A17" s="151" t="s">
        <v>38</v>
      </c>
      <c r="B17" s="158"/>
      <c r="C17" s="153">
        <v>25</v>
      </c>
      <c r="D17" s="155"/>
      <c r="E17" s="82"/>
      <c r="F17" s="1"/>
      <c r="G17" s="69"/>
    </row>
    <row r="18" spans="1:7" x14ac:dyDescent="0.35">
      <c r="A18" s="151" t="s">
        <v>43</v>
      </c>
      <c r="B18" s="157"/>
      <c r="C18" s="153">
        <v>20</v>
      </c>
      <c r="D18" s="155"/>
      <c r="E18" s="82"/>
      <c r="F18" s="1"/>
      <c r="G18" s="69"/>
    </row>
    <row r="19" spans="1:7" x14ac:dyDescent="0.35">
      <c r="A19" s="170" t="s">
        <v>52</v>
      </c>
      <c r="B19" s="157"/>
      <c r="C19" s="153">
        <v>10</v>
      </c>
      <c r="D19" s="155"/>
      <c r="E19" s="82"/>
      <c r="F19" s="1"/>
      <c r="G19" s="69"/>
    </row>
    <row r="20" spans="1:7" ht="15" thickBot="1" x14ac:dyDescent="0.4">
      <c r="A20" s="151" t="s">
        <v>39</v>
      </c>
      <c r="B20" s="159"/>
      <c r="C20" s="160">
        <v>1.35</v>
      </c>
      <c r="D20" s="161"/>
      <c r="E20" s="83"/>
      <c r="F20" s="79"/>
      <c r="G20" s="80"/>
    </row>
    <row r="21" spans="1:7" ht="15" thickTop="1" x14ac:dyDescent="0.35">
      <c r="A21" s="150" t="s">
        <v>40</v>
      </c>
      <c r="B21" s="157"/>
      <c r="C21" s="153">
        <v>4620</v>
      </c>
      <c r="D21" s="155">
        <v>4620</v>
      </c>
      <c r="E21" s="1"/>
      <c r="F21" s="1">
        <f>SUM(F6:F20)</f>
        <v>0</v>
      </c>
      <c r="G21" s="4">
        <f>SUM(G6:G20)</f>
        <v>0</v>
      </c>
    </row>
    <row r="22" spans="1:7" s="71" customFormat="1" x14ac:dyDescent="0.35">
      <c r="A22" s="162" t="s">
        <v>41</v>
      </c>
      <c r="B22" s="191"/>
      <c r="C22" s="187">
        <v>0</v>
      </c>
      <c r="D22" s="188"/>
      <c r="E22" s="1"/>
      <c r="F22" s="1"/>
      <c r="G22" s="4"/>
    </row>
    <row r="23" spans="1:7" ht="15" thickBot="1" x14ac:dyDescent="0.4">
      <c r="A23" s="162" t="s">
        <v>28</v>
      </c>
      <c r="B23" s="163"/>
      <c r="C23" s="164">
        <f>D5</f>
        <v>366.77</v>
      </c>
      <c r="D23" s="165"/>
      <c r="E23" s="37"/>
      <c r="F23" s="37">
        <f>G21-F21</f>
        <v>0</v>
      </c>
      <c r="G23" s="38"/>
    </row>
    <row r="24" spans="1:7" ht="15.5" thickTop="1" thickBot="1" x14ac:dyDescent="0.4">
      <c r="A24" s="166" t="s">
        <v>42</v>
      </c>
      <c r="B24" s="167"/>
      <c r="C24" s="168">
        <v>4620</v>
      </c>
      <c r="D24" s="169">
        <v>4620</v>
      </c>
      <c r="E24" s="41"/>
      <c r="F24" s="41">
        <f>SUM(F21:F23)</f>
        <v>0</v>
      </c>
      <c r="G24" s="43">
        <f>SUM(G21:G23)</f>
        <v>0</v>
      </c>
    </row>
    <row r="25" spans="1:7" ht="15" thickTop="1" x14ac:dyDescent="0.35">
      <c r="A25" s="71"/>
      <c r="B25" s="71"/>
      <c r="C25" s="71"/>
      <c r="D25" s="71"/>
      <c r="E25" s="71"/>
      <c r="F25" s="71"/>
      <c r="G25" s="71"/>
    </row>
    <row r="26" spans="1:7" ht="15.75" customHeight="1" thickBot="1" x14ac:dyDescent="0.4">
      <c r="A26" s="277" t="s">
        <v>99</v>
      </c>
      <c r="B26" s="277"/>
      <c r="C26" s="277"/>
      <c r="D26" s="277"/>
      <c r="E26" s="277"/>
      <c r="F26" s="277"/>
      <c r="G26" s="277"/>
    </row>
    <row r="27" spans="1:7" ht="16.5" customHeight="1" thickTop="1" thickBot="1" x14ac:dyDescent="0.4">
      <c r="A27" s="277"/>
      <c r="B27" s="277"/>
      <c r="C27" s="277"/>
      <c r="D27" s="277"/>
      <c r="E27" s="277"/>
      <c r="F27" s="277"/>
      <c r="G27" s="277"/>
    </row>
    <row r="28" spans="1:7" ht="15" thickTop="1" x14ac:dyDescent="0.35">
      <c r="A28" s="72"/>
      <c r="B28" s="278" t="s">
        <v>25</v>
      </c>
      <c r="C28" s="278"/>
      <c r="D28" s="278"/>
      <c r="E28" s="279" t="s">
        <v>26</v>
      </c>
      <c r="F28" s="279"/>
      <c r="G28" s="279"/>
    </row>
    <row r="29" spans="1:7" ht="15" thickBot="1" x14ac:dyDescent="0.4">
      <c r="A29" s="55" t="s">
        <v>1</v>
      </c>
      <c r="B29" s="75" t="s">
        <v>27</v>
      </c>
      <c r="C29" s="2" t="s">
        <v>2</v>
      </c>
      <c r="D29" s="76" t="s">
        <v>3</v>
      </c>
      <c r="E29" s="2" t="s">
        <v>27</v>
      </c>
      <c r="F29" s="2" t="s">
        <v>2</v>
      </c>
      <c r="G29" s="58" t="s">
        <v>3</v>
      </c>
    </row>
    <row r="30" spans="1:7" ht="15" thickBot="1" x14ac:dyDescent="0.4">
      <c r="A30" s="200" t="s">
        <v>28</v>
      </c>
      <c r="B30" s="201"/>
      <c r="C30" s="202"/>
      <c r="D30" s="203">
        <f>C23</f>
        <v>366.77</v>
      </c>
      <c r="E30" s="223"/>
      <c r="F30" s="56"/>
      <c r="G30" s="57"/>
    </row>
    <row r="31" spans="1:7" x14ac:dyDescent="0.35">
      <c r="A31" s="73" t="s">
        <v>29</v>
      </c>
      <c r="B31" s="171">
        <v>58</v>
      </c>
      <c r="C31" s="172"/>
      <c r="D31" s="173">
        <v>3770</v>
      </c>
      <c r="E31" s="81"/>
      <c r="F31" s="1"/>
      <c r="G31" s="69"/>
    </row>
    <row r="32" spans="1:7" x14ac:dyDescent="0.35">
      <c r="A32" s="73" t="s">
        <v>30</v>
      </c>
      <c r="B32" s="171">
        <v>7</v>
      </c>
      <c r="C32" s="172"/>
      <c r="D32" s="173">
        <v>350</v>
      </c>
      <c r="E32" s="81"/>
      <c r="F32" s="1"/>
      <c r="G32" s="69"/>
    </row>
    <row r="33" spans="1:7" x14ac:dyDescent="0.35">
      <c r="A33" s="73" t="s">
        <v>80</v>
      </c>
      <c r="B33" s="171"/>
      <c r="C33" s="172"/>
      <c r="D33" s="174">
        <v>500</v>
      </c>
      <c r="E33" s="81"/>
      <c r="F33" s="1"/>
      <c r="G33" s="69"/>
    </row>
    <row r="34" spans="1:7" x14ac:dyDescent="0.35">
      <c r="A34" s="73" t="s">
        <v>33</v>
      </c>
      <c r="B34" s="175"/>
      <c r="C34" s="172">
        <v>146.30000000000001</v>
      </c>
      <c r="D34" s="174"/>
      <c r="E34" s="81"/>
      <c r="F34" s="1"/>
      <c r="G34" s="69"/>
    </row>
    <row r="35" spans="1:7" x14ac:dyDescent="0.35">
      <c r="A35" s="73" t="s">
        <v>34</v>
      </c>
      <c r="B35" s="175"/>
      <c r="C35" s="172">
        <v>12.35</v>
      </c>
      <c r="D35" s="174"/>
      <c r="E35" s="81"/>
      <c r="F35" s="1"/>
      <c r="G35" s="69"/>
    </row>
    <row r="36" spans="1:7" x14ac:dyDescent="0.35">
      <c r="A36" s="73" t="s">
        <v>81</v>
      </c>
      <c r="B36" s="176"/>
      <c r="C36" s="172">
        <v>500</v>
      </c>
      <c r="D36" s="174"/>
      <c r="E36" s="81"/>
      <c r="F36" s="1"/>
      <c r="G36" s="69"/>
    </row>
    <row r="37" spans="1:7" x14ac:dyDescent="0.35">
      <c r="A37" s="73" t="s">
        <v>82</v>
      </c>
      <c r="B37" s="177"/>
      <c r="C37" s="172">
        <v>2145</v>
      </c>
      <c r="D37" s="174"/>
      <c r="E37" s="81"/>
      <c r="F37" s="1"/>
      <c r="G37" s="69"/>
    </row>
    <row r="38" spans="1:7" x14ac:dyDescent="0.35">
      <c r="A38" s="73" t="s">
        <v>85</v>
      </c>
      <c r="B38" s="177"/>
      <c r="C38" s="172">
        <v>20</v>
      </c>
      <c r="D38" s="174"/>
      <c r="E38" s="81"/>
      <c r="F38" s="1"/>
      <c r="G38" s="69"/>
    </row>
    <row r="39" spans="1:7" x14ac:dyDescent="0.35">
      <c r="A39" s="73" t="s">
        <v>50</v>
      </c>
      <c r="B39" s="176"/>
      <c r="C39" s="172">
        <v>40</v>
      </c>
      <c r="D39" s="174"/>
      <c r="E39" s="82"/>
      <c r="F39" s="1"/>
      <c r="G39" s="69"/>
    </row>
    <row r="40" spans="1:7" x14ac:dyDescent="0.35">
      <c r="A40" s="73" t="s">
        <v>37</v>
      </c>
      <c r="B40" s="177"/>
      <c r="C40" s="172">
        <v>1500</v>
      </c>
      <c r="D40" s="174"/>
      <c r="E40" s="82"/>
      <c r="F40" s="1"/>
      <c r="G40" s="69"/>
    </row>
    <row r="41" spans="1:7" x14ac:dyDescent="0.35">
      <c r="A41" s="73" t="s">
        <v>51</v>
      </c>
      <c r="B41" s="177"/>
      <c r="C41" s="172">
        <v>200</v>
      </c>
      <c r="D41" s="174"/>
      <c r="E41" s="82"/>
      <c r="F41" s="1"/>
      <c r="G41" s="69"/>
    </row>
    <row r="42" spans="1:7" x14ac:dyDescent="0.35">
      <c r="A42" s="73" t="s">
        <v>38</v>
      </c>
      <c r="B42" s="177"/>
      <c r="C42" s="172">
        <v>25</v>
      </c>
      <c r="D42" s="174"/>
      <c r="E42" s="82"/>
      <c r="F42" s="1"/>
      <c r="G42" s="69"/>
    </row>
    <row r="43" spans="1:7" x14ac:dyDescent="0.35">
      <c r="A43" s="73" t="s">
        <v>43</v>
      </c>
      <c r="B43" s="176"/>
      <c r="C43" s="172">
        <v>20</v>
      </c>
      <c r="D43" s="174"/>
      <c r="E43" s="82"/>
      <c r="F43" s="1"/>
      <c r="G43" s="69"/>
    </row>
    <row r="44" spans="1:7" x14ac:dyDescent="0.35">
      <c r="A44" s="73" t="s">
        <v>52</v>
      </c>
      <c r="B44" s="176"/>
      <c r="C44" s="172">
        <v>10</v>
      </c>
      <c r="D44" s="174"/>
      <c r="E44" s="82"/>
      <c r="F44" s="1"/>
      <c r="G44" s="69"/>
    </row>
    <row r="45" spans="1:7" ht="15" thickBot="1" x14ac:dyDescent="0.4">
      <c r="A45" s="73" t="s">
        <v>39</v>
      </c>
      <c r="B45" s="178"/>
      <c r="C45" s="179">
        <v>1.35</v>
      </c>
      <c r="D45" s="180"/>
      <c r="E45" s="83"/>
      <c r="F45" s="79"/>
      <c r="G45" s="80"/>
    </row>
    <row r="46" spans="1:7" x14ac:dyDescent="0.35">
      <c r="A46" s="219" t="s">
        <v>40</v>
      </c>
      <c r="B46" s="172"/>
      <c r="C46" s="172">
        <v>4620</v>
      </c>
      <c r="D46" s="181">
        <v>4620</v>
      </c>
      <c r="E46" s="1"/>
      <c r="F46" s="1">
        <f>SUM(F31:F45)</f>
        <v>0</v>
      </c>
      <c r="G46" s="4">
        <f>SUM(G31:G45)</f>
        <v>0</v>
      </c>
    </row>
    <row r="47" spans="1:7" s="71" customFormat="1" x14ac:dyDescent="0.35">
      <c r="A47" s="220" t="s">
        <v>41</v>
      </c>
      <c r="B47" s="187"/>
      <c r="C47" s="196">
        <v>0</v>
      </c>
      <c r="D47" s="181"/>
      <c r="E47" s="1"/>
      <c r="F47" s="1"/>
      <c r="G47" s="4"/>
    </row>
    <row r="48" spans="1:7" ht="15" thickBot="1" x14ac:dyDescent="0.4">
      <c r="A48" s="259" t="s">
        <v>28</v>
      </c>
      <c r="B48" s="182"/>
      <c r="C48" s="182">
        <f>D30</f>
        <v>366.77</v>
      </c>
      <c r="D48" s="183"/>
      <c r="E48" s="37"/>
      <c r="F48" s="37">
        <f>G46-F46</f>
        <v>0</v>
      </c>
      <c r="G48" s="38"/>
    </row>
    <row r="49" spans="1:7" ht="15.5" thickTop="1" thickBot="1" x14ac:dyDescent="0.4">
      <c r="A49" s="260" t="s">
        <v>42</v>
      </c>
      <c r="B49" s="184"/>
      <c r="C49" s="184">
        <v>4620</v>
      </c>
      <c r="D49" s="185">
        <v>4620</v>
      </c>
      <c r="E49" s="41"/>
      <c r="F49" s="41">
        <f>SUM(F46:F48)</f>
        <v>0</v>
      </c>
      <c r="G49" s="43">
        <f>SUM(G46:G48)</f>
        <v>0</v>
      </c>
    </row>
  </sheetData>
  <mergeCells count="6">
    <mergeCell ref="A1:G2"/>
    <mergeCell ref="B3:D3"/>
    <mergeCell ref="E3:G3"/>
    <mergeCell ref="A26:G27"/>
    <mergeCell ref="B28:D28"/>
    <mergeCell ref="E28:G28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>
      <selection activeCell="D6" sqref="D6"/>
    </sheetView>
  </sheetViews>
  <sheetFormatPr defaultRowHeight="14.5" x14ac:dyDescent="0.35"/>
  <cols>
    <col min="1" max="1" width="44.26953125" bestFit="1" customWidth="1"/>
    <col min="3" max="4" width="10.453125" bestFit="1" customWidth="1"/>
  </cols>
  <sheetData>
    <row r="1" spans="1:7" ht="15" thickBot="1" x14ac:dyDescent="0.4">
      <c r="A1" s="277" t="s">
        <v>105</v>
      </c>
      <c r="B1" s="277"/>
      <c r="C1" s="277"/>
      <c r="D1" s="277"/>
      <c r="E1" s="277"/>
      <c r="F1" s="277"/>
      <c r="G1" s="277"/>
    </row>
    <row r="2" spans="1:7" ht="15.5" thickTop="1" thickBot="1" x14ac:dyDescent="0.4">
      <c r="A2" s="277"/>
      <c r="B2" s="277"/>
      <c r="C2" s="277"/>
      <c r="D2" s="277"/>
      <c r="E2" s="277"/>
      <c r="F2" s="277"/>
      <c r="G2" s="277"/>
    </row>
    <row r="3" spans="1:7" ht="15" thickTop="1" x14ac:dyDescent="0.35">
      <c r="A3" s="150"/>
      <c r="B3" s="278" t="s">
        <v>25</v>
      </c>
      <c r="C3" s="278"/>
      <c r="D3" s="278"/>
      <c r="E3" s="279" t="s">
        <v>26</v>
      </c>
      <c r="F3" s="279"/>
      <c r="G3" s="279"/>
    </row>
    <row r="4" spans="1:7" ht="15" thickBot="1" x14ac:dyDescent="0.4">
      <c r="A4" s="55" t="s">
        <v>1</v>
      </c>
      <c r="B4" s="197" t="s">
        <v>27</v>
      </c>
      <c r="C4" s="2" t="s">
        <v>2</v>
      </c>
      <c r="D4" s="76" t="s">
        <v>3</v>
      </c>
      <c r="E4" s="2" t="s">
        <v>27</v>
      </c>
      <c r="F4" s="2" t="s">
        <v>2</v>
      </c>
      <c r="G4" s="58" t="s">
        <v>3</v>
      </c>
    </row>
    <row r="5" spans="1:7" ht="15" thickBot="1" x14ac:dyDescent="0.4">
      <c r="A5" s="200" t="s">
        <v>28</v>
      </c>
      <c r="B5" s="201"/>
      <c r="C5" s="202"/>
      <c r="D5" s="203">
        <v>621.79</v>
      </c>
      <c r="E5" s="223"/>
      <c r="F5" s="56"/>
      <c r="G5" s="57"/>
    </row>
    <row r="6" spans="1:7" x14ac:dyDescent="0.35">
      <c r="A6" s="151" t="s">
        <v>106</v>
      </c>
      <c r="B6" s="186">
        <v>22</v>
      </c>
      <c r="C6" s="187"/>
      <c r="D6" s="173">
        <v>1100</v>
      </c>
      <c r="E6" s="81"/>
      <c r="F6" s="1"/>
      <c r="G6" s="69"/>
    </row>
    <row r="7" spans="1:7" x14ac:dyDescent="0.35">
      <c r="A7" s="151" t="s">
        <v>30</v>
      </c>
      <c r="B7" s="186">
        <v>2</v>
      </c>
      <c r="C7" s="187"/>
      <c r="D7" s="173">
        <v>25</v>
      </c>
      <c r="E7" s="81"/>
      <c r="F7" s="1"/>
      <c r="G7" s="69"/>
    </row>
    <row r="8" spans="1:7" x14ac:dyDescent="0.35">
      <c r="A8" s="151" t="s">
        <v>33</v>
      </c>
      <c r="B8" s="190"/>
      <c r="C8" s="187">
        <v>69.22</v>
      </c>
      <c r="D8" s="188"/>
      <c r="E8" s="81"/>
      <c r="F8" s="1"/>
      <c r="G8" s="69"/>
    </row>
    <row r="9" spans="1:7" x14ac:dyDescent="0.35">
      <c r="A9" s="151" t="s">
        <v>34</v>
      </c>
      <c r="B9" s="190"/>
      <c r="C9" s="187">
        <v>4.5599999999999996</v>
      </c>
      <c r="D9" s="188"/>
      <c r="E9" s="81"/>
      <c r="F9" s="1"/>
      <c r="G9" s="69"/>
    </row>
    <row r="10" spans="1:7" x14ac:dyDescent="0.35">
      <c r="A10" s="151" t="s">
        <v>104</v>
      </c>
      <c r="B10" s="192"/>
      <c r="C10" s="187">
        <v>240</v>
      </c>
      <c r="D10" s="188"/>
      <c r="E10" s="81"/>
      <c r="F10" s="1"/>
      <c r="G10" s="69"/>
    </row>
    <row r="11" spans="1:7" x14ac:dyDescent="0.35">
      <c r="A11" s="151" t="s">
        <v>37</v>
      </c>
      <c r="B11" s="192"/>
      <c r="C11" s="187">
        <v>627.5</v>
      </c>
      <c r="D11" s="188"/>
      <c r="E11" s="82"/>
      <c r="F11" s="1"/>
      <c r="G11" s="69"/>
    </row>
    <row r="12" spans="1:7" x14ac:dyDescent="0.35">
      <c r="A12" s="151" t="s">
        <v>43</v>
      </c>
      <c r="B12" s="191"/>
      <c r="C12" s="187">
        <v>400</v>
      </c>
      <c r="D12" s="188"/>
      <c r="E12" s="82"/>
      <c r="F12" s="1"/>
      <c r="G12" s="69"/>
    </row>
    <row r="13" spans="1:7" ht="15" thickBot="1" x14ac:dyDescent="0.4">
      <c r="A13" s="151" t="s">
        <v>39</v>
      </c>
      <c r="B13" s="207"/>
      <c r="C13" s="179">
        <v>50</v>
      </c>
      <c r="D13" s="180"/>
      <c r="E13" s="83"/>
      <c r="F13" s="79"/>
      <c r="G13" s="80"/>
    </row>
    <row r="14" spans="1:7" ht="15" thickTop="1" x14ac:dyDescent="0.35">
      <c r="A14" s="150" t="s">
        <v>40</v>
      </c>
      <c r="B14" s="191"/>
      <c r="C14" s="187">
        <v>1391.28</v>
      </c>
      <c r="D14" s="188">
        <v>1125</v>
      </c>
      <c r="E14" s="1"/>
      <c r="F14" s="1">
        <f>SUM(F6:F13)</f>
        <v>0</v>
      </c>
      <c r="G14" s="4">
        <f>SUM(G6:G13)</f>
        <v>0</v>
      </c>
    </row>
    <row r="15" spans="1:7" x14ac:dyDescent="0.35">
      <c r="A15" s="162" t="s">
        <v>41</v>
      </c>
      <c r="B15" s="191"/>
      <c r="C15" s="194">
        <v>-266.27999999999997</v>
      </c>
      <c r="D15" s="188"/>
      <c r="E15" s="1"/>
      <c r="F15" s="1"/>
      <c r="G15" s="4"/>
    </row>
    <row r="16" spans="1:7" ht="15" thickBot="1" x14ac:dyDescent="0.4">
      <c r="A16" s="222" t="s">
        <v>79</v>
      </c>
      <c r="B16" s="193"/>
      <c r="C16" s="194">
        <f>D5+C15</f>
        <v>355.51</v>
      </c>
      <c r="D16" s="195"/>
      <c r="E16" s="196"/>
      <c r="F16" s="196">
        <f>G14-F14</f>
        <v>0</v>
      </c>
      <c r="G16" s="183"/>
    </row>
    <row r="17" spans="1:7" ht="15.5" thickTop="1" thickBot="1" x14ac:dyDescent="0.4">
      <c r="A17" s="166" t="s">
        <v>42</v>
      </c>
      <c r="B17" s="167"/>
      <c r="C17" s="184">
        <v>1125</v>
      </c>
      <c r="D17" s="169">
        <v>1125</v>
      </c>
      <c r="E17" s="184"/>
      <c r="F17" s="184">
        <f>SUM(F14:F16)</f>
        <v>0</v>
      </c>
      <c r="G17" s="185">
        <f>SUM(G14:G16)</f>
        <v>0</v>
      </c>
    </row>
    <row r="18" spans="1:7" ht="15" thickTop="1" x14ac:dyDescent="0.35"/>
  </sheetData>
  <mergeCells count="3">
    <mergeCell ref="A1:G2"/>
    <mergeCell ref="B3:D3"/>
    <mergeCell ref="E3:G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workbookViewId="0">
      <selection activeCell="D6" sqref="D6"/>
    </sheetView>
  </sheetViews>
  <sheetFormatPr defaultRowHeight="14.5" x14ac:dyDescent="0.35"/>
  <cols>
    <col min="1" max="1" width="41" bestFit="1" customWidth="1"/>
    <col min="3" max="4" width="10.1796875" bestFit="1" customWidth="1"/>
  </cols>
  <sheetData>
    <row r="1" spans="1:7" ht="15" thickBot="1" x14ac:dyDescent="0.4">
      <c r="A1" s="277" t="s">
        <v>103</v>
      </c>
      <c r="B1" s="277"/>
      <c r="C1" s="277"/>
      <c r="D1" s="277"/>
      <c r="E1" s="277"/>
      <c r="F1" s="277"/>
      <c r="G1" s="277"/>
    </row>
    <row r="2" spans="1:7" ht="15.5" thickTop="1" thickBot="1" x14ac:dyDescent="0.4">
      <c r="A2" s="277"/>
      <c r="B2" s="277"/>
      <c r="C2" s="277"/>
      <c r="D2" s="277"/>
      <c r="E2" s="277"/>
      <c r="F2" s="277"/>
      <c r="G2" s="277"/>
    </row>
    <row r="3" spans="1:7" ht="15" thickTop="1" x14ac:dyDescent="0.35">
      <c r="A3" s="150"/>
      <c r="B3" s="278" t="s">
        <v>25</v>
      </c>
      <c r="C3" s="278"/>
      <c r="D3" s="278"/>
      <c r="E3" s="279" t="s">
        <v>26</v>
      </c>
      <c r="F3" s="279"/>
      <c r="G3" s="279"/>
    </row>
    <row r="4" spans="1:7" ht="15" thickBot="1" x14ac:dyDescent="0.4">
      <c r="A4" s="55" t="s">
        <v>1</v>
      </c>
      <c r="B4" s="197" t="s">
        <v>27</v>
      </c>
      <c r="C4" s="2" t="s">
        <v>2</v>
      </c>
      <c r="D4" s="76" t="s">
        <v>3</v>
      </c>
      <c r="E4" s="2" t="s">
        <v>27</v>
      </c>
      <c r="F4" s="2" t="s">
        <v>2</v>
      </c>
      <c r="G4" s="58" t="s">
        <v>3</v>
      </c>
    </row>
    <row r="5" spans="1:7" ht="15" thickBot="1" x14ac:dyDescent="0.4">
      <c r="A5" s="200" t="s">
        <v>28</v>
      </c>
      <c r="B5" s="201"/>
      <c r="C5" s="202"/>
      <c r="D5" s="203">
        <v>0</v>
      </c>
      <c r="E5" s="223"/>
      <c r="F5" s="56"/>
      <c r="G5" s="57"/>
    </row>
    <row r="6" spans="1:7" x14ac:dyDescent="0.35">
      <c r="A6" s="151" t="s">
        <v>29</v>
      </c>
      <c r="B6" s="186">
        <v>32</v>
      </c>
      <c r="C6" s="187"/>
      <c r="D6" s="173">
        <v>5600</v>
      </c>
      <c r="E6" s="81"/>
      <c r="F6" s="1"/>
      <c r="G6" s="69"/>
    </row>
    <row r="7" spans="1:7" x14ac:dyDescent="0.35">
      <c r="A7" s="151" t="s">
        <v>101</v>
      </c>
      <c r="B7" s="186">
        <v>1</v>
      </c>
      <c r="C7" s="187"/>
      <c r="D7" s="173">
        <v>125</v>
      </c>
      <c r="E7" s="81"/>
      <c r="F7" s="1"/>
      <c r="G7" s="69"/>
    </row>
    <row r="8" spans="1:7" x14ac:dyDescent="0.35">
      <c r="A8" s="151" t="s">
        <v>102</v>
      </c>
      <c r="B8" s="186">
        <v>3</v>
      </c>
      <c r="C8" s="187"/>
      <c r="D8" s="173">
        <v>375</v>
      </c>
      <c r="E8" s="81"/>
      <c r="F8" s="1"/>
      <c r="G8" s="69"/>
    </row>
    <row r="9" spans="1:7" x14ac:dyDescent="0.35">
      <c r="A9" s="151" t="s">
        <v>33</v>
      </c>
      <c r="B9" s="190"/>
      <c r="C9" s="187">
        <v>85.19</v>
      </c>
      <c r="D9" s="188"/>
      <c r="E9" s="81"/>
      <c r="F9" s="1"/>
      <c r="G9" s="69"/>
    </row>
    <row r="10" spans="1:7" x14ac:dyDescent="0.35">
      <c r="A10" s="151" t="s">
        <v>34</v>
      </c>
      <c r="B10" s="190"/>
      <c r="C10" s="187">
        <v>6.84</v>
      </c>
      <c r="D10" s="188"/>
      <c r="E10" s="81"/>
      <c r="F10" s="1"/>
      <c r="G10" s="69"/>
    </row>
    <row r="11" spans="1:7" x14ac:dyDescent="0.35">
      <c r="A11" s="151" t="s">
        <v>104</v>
      </c>
      <c r="B11" s="192"/>
      <c r="C11" s="187">
        <v>864</v>
      </c>
      <c r="D11" s="188"/>
      <c r="E11" s="81"/>
      <c r="F11" s="1"/>
      <c r="G11" s="69"/>
    </row>
    <row r="12" spans="1:7" x14ac:dyDescent="0.35">
      <c r="A12" s="151" t="s">
        <v>37</v>
      </c>
      <c r="B12" s="192"/>
      <c r="C12" s="187">
        <v>4170</v>
      </c>
      <c r="D12" s="188"/>
      <c r="E12" s="82"/>
      <c r="F12" s="1"/>
      <c r="G12" s="69"/>
    </row>
    <row r="13" spans="1:7" x14ac:dyDescent="0.35">
      <c r="A13" s="151" t="s">
        <v>43</v>
      </c>
      <c r="B13" s="191"/>
      <c r="C13" s="187">
        <v>500</v>
      </c>
      <c r="D13" s="188"/>
      <c r="E13" s="82"/>
      <c r="F13" s="1"/>
      <c r="G13" s="69"/>
    </row>
    <row r="14" spans="1:7" ht="15" thickBot="1" x14ac:dyDescent="0.4">
      <c r="A14" s="151" t="s">
        <v>39</v>
      </c>
      <c r="B14" s="207"/>
      <c r="C14" s="179">
        <v>300</v>
      </c>
      <c r="D14" s="180"/>
      <c r="E14" s="83"/>
      <c r="F14" s="79"/>
      <c r="G14" s="80"/>
    </row>
    <row r="15" spans="1:7" ht="15" thickTop="1" x14ac:dyDescent="0.35">
      <c r="A15" s="150" t="s">
        <v>40</v>
      </c>
      <c r="B15" s="191"/>
      <c r="C15" s="187">
        <v>5926.03</v>
      </c>
      <c r="D15" s="188">
        <v>6100</v>
      </c>
      <c r="E15" s="1"/>
      <c r="F15" s="1">
        <f>SUM(F6:F14)</f>
        <v>0</v>
      </c>
      <c r="G15" s="4">
        <f>SUM(G6:G14)</f>
        <v>0</v>
      </c>
    </row>
    <row r="16" spans="1:7" x14ac:dyDescent="0.35">
      <c r="A16" s="162" t="s">
        <v>41</v>
      </c>
      <c r="B16" s="191"/>
      <c r="C16" s="194">
        <v>173.97</v>
      </c>
      <c r="D16" s="188"/>
      <c r="E16" s="1"/>
      <c r="F16" s="1"/>
      <c r="G16" s="4"/>
    </row>
    <row r="17" spans="1:7" ht="15" thickBot="1" x14ac:dyDescent="0.4">
      <c r="A17" s="222" t="s">
        <v>79</v>
      </c>
      <c r="B17" s="193"/>
      <c r="C17" s="194">
        <f>D5+C16</f>
        <v>173.97</v>
      </c>
      <c r="D17" s="195"/>
      <c r="E17" s="196"/>
      <c r="F17" s="196">
        <f>G15-F15</f>
        <v>0</v>
      </c>
      <c r="G17" s="183"/>
    </row>
    <row r="18" spans="1:7" ht="15.5" thickTop="1" thickBot="1" x14ac:dyDescent="0.4">
      <c r="A18" s="166" t="s">
        <v>42</v>
      </c>
      <c r="B18" s="167"/>
      <c r="C18" s="184">
        <v>6100</v>
      </c>
      <c r="D18" s="169">
        <v>6100</v>
      </c>
      <c r="E18" s="184"/>
      <c r="F18" s="184">
        <f>SUM(F15:F17)</f>
        <v>0</v>
      </c>
      <c r="G18" s="185">
        <f>SUM(G15:G17)</f>
        <v>0</v>
      </c>
    </row>
    <row r="19" spans="1:7" ht="15" thickTop="1" x14ac:dyDescent="0.35"/>
  </sheetData>
  <mergeCells count="3">
    <mergeCell ref="A1:G2"/>
    <mergeCell ref="B3:D3"/>
    <mergeCell ref="E3:G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9</vt:i4>
      </vt:variant>
    </vt:vector>
  </HeadingPairs>
  <TitlesOfParts>
    <vt:vector size="9" baseType="lpstr">
      <vt:lpstr>Balans</vt:lpstr>
      <vt:lpstr>Vereniging</vt:lpstr>
      <vt:lpstr>Elerion</vt:lpstr>
      <vt:lpstr>Bron</vt:lpstr>
      <vt:lpstr>Moresnet</vt:lpstr>
      <vt:lpstr>Herberg</vt:lpstr>
      <vt:lpstr>Belvedere</vt:lpstr>
      <vt:lpstr>Horror</vt:lpstr>
      <vt:lpstr>Poorten van Alexandria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Gebruiker</dc:creator>
  <cp:lastModifiedBy>Moniek Pillen</cp:lastModifiedBy>
  <cp:lastPrinted>2015-01-06T09:47:32Z</cp:lastPrinted>
  <dcterms:created xsi:type="dcterms:W3CDTF">2014-11-25T10:31:49Z</dcterms:created>
  <dcterms:modified xsi:type="dcterms:W3CDTF">2019-03-22T13:41:15Z</dcterms:modified>
</cp:coreProperties>
</file>