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ropbox\Financien Arcana\Penningen Arcana\2018\"/>
    </mc:Choice>
  </mc:AlternateContent>
  <bookViews>
    <workbookView xWindow="0" yWindow="0" windowWidth="28800" windowHeight="14235"/>
  </bookViews>
  <sheets>
    <sheet name="Balans" sheetId="3" r:id="rId1"/>
    <sheet name="Vereniging" sheetId="1" r:id="rId2"/>
    <sheet name="Elerion" sheetId="2" r:id="rId3"/>
    <sheet name="Bron" sheetId="4" r:id="rId4"/>
    <sheet name="Moresnet" sheetId="8" r:id="rId5"/>
    <sheet name="Herberg" sheetId="5" r:id="rId6"/>
    <sheet name="Belveder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  <c r="D19" i="5"/>
  <c r="C19" i="5"/>
  <c r="C20" i="5" s="1"/>
  <c r="C21" i="5" s="1"/>
  <c r="C22" i="5" l="1"/>
  <c r="G45" i="7"/>
  <c r="G47" i="7" s="1"/>
  <c r="F45" i="7"/>
  <c r="C45" i="7"/>
  <c r="G23" i="7"/>
  <c r="F22" i="7"/>
  <c r="G21" i="7"/>
  <c r="F21" i="7"/>
  <c r="F23" i="7" s="1"/>
  <c r="D21" i="7"/>
  <c r="C22" i="7" s="1"/>
  <c r="C21" i="7"/>
  <c r="D29" i="7" l="1"/>
  <c r="D45" i="7" s="1"/>
  <c r="C23" i="7"/>
  <c r="F47" i="7"/>
  <c r="D23" i="7"/>
  <c r="F46" i="7"/>
  <c r="D47" i="7" l="1"/>
  <c r="C46" i="7"/>
  <c r="C47" i="7" s="1"/>
  <c r="C46" i="2" l="1"/>
  <c r="C44" i="2"/>
  <c r="C13" i="2"/>
  <c r="C15" i="2"/>
  <c r="G25" i="8" l="1"/>
  <c r="G28" i="8" s="1"/>
  <c r="F25" i="8"/>
  <c r="D25" i="8"/>
  <c r="C25" i="8"/>
  <c r="C26" i="8" l="1"/>
  <c r="D27" i="8" s="1"/>
  <c r="F26" i="8"/>
  <c r="G27" i="8" s="1"/>
  <c r="D28" i="8"/>
  <c r="C28" i="8" l="1"/>
  <c r="F28" i="8"/>
  <c r="C33" i="4" l="1"/>
  <c r="D39" i="2" l="1"/>
  <c r="D8" i="2"/>
  <c r="D7" i="2"/>
  <c r="D6" i="2"/>
  <c r="G58" i="2" l="1"/>
  <c r="G61" i="2" s="1"/>
  <c r="F58" i="2"/>
  <c r="C58" i="2"/>
  <c r="D41" i="2"/>
  <c r="D38" i="2"/>
  <c r="D37" i="2"/>
  <c r="G27" i="2"/>
  <c r="G30" i="2" s="1"/>
  <c r="F27" i="2"/>
  <c r="D10" i="2"/>
  <c r="C27" i="2"/>
  <c r="D27" i="2"/>
  <c r="D58" i="2" l="1"/>
  <c r="C28" i="2"/>
  <c r="C29" i="2" s="1"/>
  <c r="D36" i="2" s="1"/>
  <c r="D30" i="2"/>
  <c r="D61" i="2"/>
  <c r="C59" i="2"/>
  <c r="C61" i="2" s="1"/>
  <c r="F28" i="2"/>
  <c r="F29" i="2" s="1"/>
  <c r="F59" i="2"/>
  <c r="F60" i="2" s="1"/>
  <c r="C60" i="2" l="1"/>
  <c r="F30" i="2"/>
  <c r="F61" i="2"/>
  <c r="C30" i="2"/>
  <c r="C24" i="1" l="1"/>
  <c r="D24" i="1" l="1"/>
  <c r="D26" i="1" l="1"/>
  <c r="C25" i="1"/>
  <c r="C26" i="1" s="1"/>
</calcChain>
</file>

<file path=xl/sharedStrings.xml><?xml version="1.0" encoding="utf-8"?>
<sst xmlns="http://schemas.openxmlformats.org/spreadsheetml/2006/main" count="290" uniqueCount="102">
  <si>
    <t>postnr</t>
  </si>
  <si>
    <t>Omschrijving</t>
  </si>
  <si>
    <t>Debet</t>
  </si>
  <si>
    <t>Credit</t>
  </si>
  <si>
    <t>Algemeen</t>
  </si>
  <si>
    <t>Contributie</t>
  </si>
  <si>
    <t>giften</t>
  </si>
  <si>
    <t>Rente</t>
  </si>
  <si>
    <t>Reserveringen (lustrum)</t>
  </si>
  <si>
    <t>Administratie</t>
  </si>
  <si>
    <t>Berging</t>
  </si>
  <si>
    <t>Investeringen</t>
  </si>
  <si>
    <t>SFX</t>
  </si>
  <si>
    <t>Reparaties</t>
  </si>
  <si>
    <t>abonementen en diensten</t>
  </si>
  <si>
    <t>Verzekering</t>
  </si>
  <si>
    <t>PR</t>
  </si>
  <si>
    <t>Productie</t>
  </si>
  <si>
    <t>Bankkosten</t>
  </si>
  <si>
    <t>Schade</t>
  </si>
  <si>
    <t>oninbare debiteuren</t>
  </si>
  <si>
    <t>onvoorzien</t>
  </si>
  <si>
    <t>Subtotaal</t>
  </si>
  <si>
    <t>Saldo</t>
  </si>
  <si>
    <t>Subtotaal Algemeen</t>
  </si>
  <si>
    <t>Begroting</t>
  </si>
  <si>
    <t>Afrekening</t>
  </si>
  <si>
    <t>aantal</t>
  </si>
  <si>
    <t>Reserve evenement</t>
  </si>
  <si>
    <t>Spelers</t>
  </si>
  <si>
    <t>Crew</t>
  </si>
  <si>
    <t>Koks, fotograven etc.</t>
  </si>
  <si>
    <t>barkaarten</t>
  </si>
  <si>
    <t xml:space="preserve">Afdracht vereniging voor berging </t>
  </si>
  <si>
    <t>Afdracht vereniging voor reparatie en productie</t>
  </si>
  <si>
    <t>drinken</t>
  </si>
  <si>
    <t>eten</t>
  </si>
  <si>
    <t>Locatie</t>
  </si>
  <si>
    <t>Productie &amp; techniek</t>
  </si>
  <si>
    <t>Onvoorzien</t>
  </si>
  <si>
    <t>Totaal</t>
  </si>
  <si>
    <t>Saldo (als negatief dan verlies; anders winst)</t>
  </si>
  <si>
    <t>Totalen</t>
  </si>
  <si>
    <t>Wapens, requisieten, aankleding en monsters</t>
  </si>
  <si>
    <t>figuranten</t>
  </si>
  <si>
    <t>Donaties</t>
  </si>
  <si>
    <t>Administratie kosten</t>
  </si>
  <si>
    <t>Eten en drinken opbouwploeg/berginsdag</t>
  </si>
  <si>
    <t>Figurantendag</t>
  </si>
  <si>
    <t>Grime</t>
  </si>
  <si>
    <t>Kleding</t>
  </si>
  <si>
    <t>Papierwerk</t>
  </si>
  <si>
    <t>Transport</t>
  </si>
  <si>
    <t>Verhuur</t>
  </si>
  <si>
    <t>T-shirts</t>
  </si>
  <si>
    <t>Activa</t>
  </si>
  <si>
    <t>Passiva</t>
  </si>
  <si>
    <t>1000: Betaalrekening</t>
  </si>
  <si>
    <t>Eigen Vermogen</t>
  </si>
  <si>
    <t>1100: Spaarrekening</t>
  </si>
  <si>
    <t>1400: Nog te betalen (Crediteuren)</t>
  </si>
  <si>
    <t>1200: Kas</t>
  </si>
  <si>
    <t>1411: Vooruit ontvangen contributie</t>
  </si>
  <si>
    <t>1300: Nog te ontvangen (Debiteuren)</t>
  </si>
  <si>
    <t>1413: Vooruit ontvangen Herberg</t>
  </si>
  <si>
    <t>1454: Vooruitbetaalde bedragen Elerion</t>
  </si>
  <si>
    <t>1414: Vooruit ontvangen Elerion</t>
  </si>
  <si>
    <t>1455: Vooruitbetaalde bedragen Bron</t>
  </si>
  <si>
    <t>1417: Lustrum reservering</t>
  </si>
  <si>
    <t>1500: Inventaris</t>
  </si>
  <si>
    <t>1605: Risico reserve</t>
  </si>
  <si>
    <t>1610: Elerion reserve</t>
  </si>
  <si>
    <t>1630: Bron reserve</t>
  </si>
  <si>
    <t>1660: Herberg reserve</t>
  </si>
  <si>
    <t>1670: Horror reserve</t>
  </si>
  <si>
    <t>1690: Vereniging reserve</t>
  </si>
  <si>
    <t>Controle:</t>
  </si>
  <si>
    <t>totalen saldo evenementen:</t>
  </si>
  <si>
    <t>verschil reserves vereniging:</t>
  </si>
  <si>
    <t>Ledenvergaderingen</t>
  </si>
  <si>
    <t>nieuwe reserve</t>
  </si>
  <si>
    <t>Koks, fotografen etc.</t>
  </si>
  <si>
    <t>Nieuwe reserve</t>
  </si>
  <si>
    <t>Barkaarten</t>
  </si>
  <si>
    <t>Drinken</t>
  </si>
  <si>
    <t xml:space="preserve">Eten   </t>
  </si>
  <si>
    <t>1681: Kleine evenementen reserve</t>
  </si>
  <si>
    <t>De Bron 12</t>
  </si>
  <si>
    <t xml:space="preserve">Afrekening </t>
  </si>
  <si>
    <t>Verhuur huisjes locatie</t>
  </si>
  <si>
    <t>Eten en drinken opbouwploeg/bergingsdag</t>
  </si>
  <si>
    <t xml:space="preserve">Moresnet 1888 </t>
  </si>
  <si>
    <t>Belvedere 3</t>
  </si>
  <si>
    <t>Belvedere 4</t>
  </si>
  <si>
    <t>Elerion 46</t>
  </si>
  <si>
    <t>Elerion 47</t>
  </si>
  <si>
    <t>Website</t>
  </si>
  <si>
    <t>Begroting Vereniging 2018</t>
  </si>
  <si>
    <t>Balans Arcana 2018</t>
  </si>
  <si>
    <t>1418: Vooruitontvangen Belvedere</t>
  </si>
  <si>
    <t>1650: Belvedere reserve</t>
  </si>
  <si>
    <t>Herberg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</si>
</sst>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-&quot;fl &quot;* #,##0.00_-;_-&quot;fl &quot;* #,##0.00\-;_-&quot;fl &quot;* \-??_-;_-@_-"/>
    <numFmt numFmtId="165" formatCode="&quot;€ &quot;#,##0.00"/>
    <numFmt numFmtId="166" formatCode="&quot;€&quot;\ #,##0.00"/>
    <numFmt numFmtId="167" formatCode="&quot;€ &quot;#,##0.00_-"/>
    <numFmt numFmtId="168" formatCode="[$€-413]\ #,##0.00;[Red][$€-413]\ #,##0.00\-"/>
    <numFmt numFmtId="169" formatCode="_ [$€-413]\ * #,##0.00_ ;_ [$€-413]\ * \-#,##0.00_ ;_ [$€-413]\ * &quot;-&quot;??_ ;_ @_ "/>
    <numFmt numFmtId="170" formatCode="[$€-413]\ #,##0.00;[Red][$€-413]\ \-#,##0.00"/>
    <numFmt numFmtId="171" formatCode="_ &quot;€ &quot;* #,##0.00_ ;_ &quot;€ &quot;* \-#,##0.00_ ;_ &quot;€ &quot;* \-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/>
      </patternFill>
    </fill>
    <fill>
      <patternFill patternType="solid">
        <fgColor theme="8"/>
      </patternFill>
    </fill>
  </fills>
  <borders count="3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171" fontId="1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44" fontId="0" fillId="0" borderId="0" xfId="1" applyFont="1" applyBorder="1" applyAlignment="1" applyProtection="1"/>
    <xf numFmtId="44" fontId="6" fillId="0" borderId="0" xfId="1" applyFont="1" applyBorder="1" applyAlignment="1" applyProtection="1">
      <alignment horizontal="center"/>
    </xf>
    <xf numFmtId="0" fontId="0" fillId="0" borderId="0" xfId="0" applyBorder="1"/>
    <xf numFmtId="44" fontId="0" fillId="0" borderId="10" xfId="1" applyFont="1" applyBorder="1" applyAlignment="1" applyProtection="1"/>
    <xf numFmtId="1" fontId="0" fillId="0" borderId="0" xfId="1" applyNumberFormat="1" applyFont="1" applyBorder="1" applyAlignment="1" applyProtection="1">
      <alignment horizontal="center"/>
    </xf>
    <xf numFmtId="44" fontId="0" fillId="0" borderId="9" xfId="1" applyFont="1" applyBorder="1" applyAlignment="1" applyProtection="1"/>
    <xf numFmtId="0" fontId="0" fillId="0" borderId="7" xfId="0" applyBorder="1"/>
    <xf numFmtId="44" fontId="0" fillId="0" borderId="12" xfId="1" applyFont="1" applyBorder="1" applyAlignment="1" applyProtection="1"/>
    <xf numFmtId="44" fontId="0" fillId="0" borderId="8" xfId="1" applyFont="1" applyBorder="1" applyAlignment="1" applyProtection="1"/>
    <xf numFmtId="44" fontId="0" fillId="0" borderId="4" xfId="1" applyFont="1" applyBorder="1" applyAlignment="1" applyProtection="1"/>
    <xf numFmtId="167" fontId="0" fillId="2" borderId="14" xfId="0" applyNumberFormat="1" applyFill="1" applyBorder="1"/>
    <xf numFmtId="167" fontId="0" fillId="2" borderId="15" xfId="0" applyNumberFormat="1" applyFill="1" applyBorder="1"/>
    <xf numFmtId="165" fontId="3" fillId="0" borderId="20" xfId="2" applyNumberFormat="1" applyFont="1" applyBorder="1" applyAlignment="1">
      <alignment horizontal="right"/>
    </xf>
    <xf numFmtId="165" fontId="3" fillId="0" borderId="21" xfId="2" applyNumberFormat="1" applyFont="1" applyBorder="1" applyAlignment="1">
      <alignment horizontal="right"/>
    </xf>
    <xf numFmtId="165" fontId="4" fillId="0" borderId="7" xfId="2" applyNumberFormat="1" applyFont="1" applyBorder="1"/>
    <xf numFmtId="166" fontId="1" fillId="0" borderId="10" xfId="1" applyNumberFormat="1" applyBorder="1"/>
    <xf numFmtId="165" fontId="4" fillId="0" borderId="7" xfId="2" applyNumberFormat="1" applyFont="1" applyFill="1" applyBorder="1"/>
    <xf numFmtId="166" fontId="1" fillId="0" borderId="10" xfId="1" applyNumberFormat="1" applyFill="1" applyBorder="1"/>
    <xf numFmtId="165" fontId="4" fillId="0" borderId="10" xfId="2" applyNumberFormat="1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3" fillId="0" borderId="21" xfId="2" applyNumberFormat="1" applyFont="1" applyBorder="1"/>
    <xf numFmtId="0" fontId="0" fillId="0" borderId="20" xfId="0" applyBorder="1"/>
    <xf numFmtId="0" fontId="0" fillId="0" borderId="22" xfId="0" applyBorder="1"/>
    <xf numFmtId="165" fontId="4" fillId="0" borderId="23" xfId="2" applyNumberFormat="1" applyFont="1" applyBorder="1"/>
    <xf numFmtId="165" fontId="4" fillId="0" borderId="22" xfId="2" applyNumberFormat="1" applyFont="1" applyBorder="1" applyAlignment="1">
      <alignment horizontal="right"/>
    </xf>
    <xf numFmtId="165" fontId="4" fillId="0" borderId="23" xfId="2" applyNumberFormat="1" applyFont="1" applyBorder="1" applyAlignment="1">
      <alignment horizontal="right"/>
    </xf>
    <xf numFmtId="165" fontId="4" fillId="0" borderId="22" xfId="2" applyNumberFormat="1" applyFont="1" applyBorder="1"/>
    <xf numFmtId="0" fontId="0" fillId="0" borderId="18" xfId="0" applyBorder="1"/>
    <xf numFmtId="0" fontId="3" fillId="0" borderId="19" xfId="2" applyNumberFormat="1" applyFont="1" applyBorder="1"/>
    <xf numFmtId="165" fontId="3" fillId="0" borderId="18" xfId="2" applyNumberFormat="1" applyFont="1" applyBorder="1" applyAlignment="1">
      <alignment horizontal="right"/>
    </xf>
    <xf numFmtId="165" fontId="3" fillId="0" borderId="19" xfId="2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/>
    <xf numFmtId="0" fontId="0" fillId="0" borderId="2" xfId="0" applyFont="1" applyBorder="1"/>
    <xf numFmtId="0" fontId="0" fillId="0" borderId="6" xfId="0" applyFont="1" applyBorder="1" applyAlignment="1"/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11" xfId="0" applyBorder="1"/>
    <xf numFmtId="0" fontId="0" fillId="2" borderId="6" xfId="0" applyFont="1" applyFill="1" applyBorder="1"/>
    <xf numFmtId="0" fontId="0" fillId="2" borderId="7" xfId="0" applyFill="1" applyBorder="1"/>
    <xf numFmtId="167" fontId="4" fillId="2" borderId="0" xfId="0" applyNumberFormat="1" applyFont="1" applyFill="1" applyBorder="1"/>
    <xf numFmtId="167" fontId="0" fillId="2" borderId="10" xfId="0" applyNumberFormat="1" applyFill="1" applyBorder="1"/>
    <xf numFmtId="167" fontId="0" fillId="2" borderId="0" xfId="0" applyNumberFormat="1" applyFill="1" applyBorder="1"/>
    <xf numFmtId="167" fontId="0" fillId="2" borderId="9" xfId="0" applyNumberFormat="1" applyFill="1" applyBorder="1"/>
    <xf numFmtId="0" fontId="8" fillId="2" borderId="13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167" fontId="0" fillId="2" borderId="16" xfId="0" applyNumberFormat="1" applyFill="1" applyBorder="1"/>
    <xf numFmtId="167" fontId="0" fillId="2" borderId="26" xfId="0" applyNumberFormat="1" applyFill="1" applyBorder="1"/>
    <xf numFmtId="167" fontId="0" fillId="2" borderId="17" xfId="0" applyNumberFormat="1" applyFill="1" applyBorder="1"/>
    <xf numFmtId="0" fontId="6" fillId="0" borderId="7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18" xfId="0" applyFont="1" applyBorder="1"/>
    <xf numFmtId="169" fontId="0" fillId="0" borderId="19" xfId="0" applyNumberFormat="1" applyFont="1" applyBorder="1"/>
    <xf numFmtId="0" fontId="0" fillId="0" borderId="0" xfId="0" applyFont="1"/>
    <xf numFmtId="0" fontId="4" fillId="0" borderId="7" xfId="0" applyFont="1" applyBorder="1"/>
    <xf numFmtId="169" fontId="0" fillId="0" borderId="10" xfId="0" applyNumberFormat="1" applyFont="1" applyBorder="1"/>
    <xf numFmtId="0" fontId="11" fillId="0" borderId="7" xfId="0" applyFont="1" applyBorder="1"/>
    <xf numFmtId="0" fontId="4" fillId="0" borderId="20" xfId="0" applyFont="1" applyBorder="1"/>
    <xf numFmtId="168" fontId="0" fillId="0" borderId="21" xfId="0" applyNumberFormat="1" applyFont="1" applyBorder="1"/>
    <xf numFmtId="0" fontId="12" fillId="0" borderId="22" xfId="0" applyFont="1" applyBorder="1"/>
    <xf numFmtId="168" fontId="9" fillId="0" borderId="23" xfId="0" applyNumberFormat="1" applyFont="1" applyBorder="1"/>
    <xf numFmtId="168" fontId="0" fillId="0" borderId="0" xfId="0" applyNumberFormat="1" applyFont="1"/>
    <xf numFmtId="0" fontId="3" fillId="0" borderId="22" xfId="0" applyFont="1" applyBorder="1"/>
    <xf numFmtId="166" fontId="0" fillId="0" borderId="0" xfId="0" applyNumberFormat="1" applyFont="1"/>
    <xf numFmtId="170" fontId="0" fillId="0" borderId="0" xfId="0" applyNumberFormat="1" applyFont="1"/>
    <xf numFmtId="44" fontId="0" fillId="0" borderId="0" xfId="0" applyNumberFormat="1"/>
    <xf numFmtId="44" fontId="0" fillId="0" borderId="0" xfId="0" applyNumberFormat="1" applyBorder="1"/>
    <xf numFmtId="0" fontId="6" fillId="0" borderId="6" xfId="0" applyFont="1" applyBorder="1"/>
    <xf numFmtId="44" fontId="6" fillId="0" borderId="10" xfId="1" applyFont="1" applyBorder="1" applyAlignment="1" applyProtection="1">
      <alignment horizontal="center"/>
    </xf>
    <xf numFmtId="0" fontId="7" fillId="0" borderId="22" xfId="0" applyFont="1" applyBorder="1"/>
    <xf numFmtId="0" fontId="6" fillId="0" borderId="22" xfId="0" applyFont="1" applyBorder="1" applyAlignment="1">
      <alignment horizontal="center"/>
    </xf>
    <xf numFmtId="44" fontId="6" fillId="0" borderId="27" xfId="1" applyFont="1" applyBorder="1" applyAlignment="1" applyProtection="1">
      <alignment horizontal="center"/>
    </xf>
    <xf numFmtId="44" fontId="7" fillId="0" borderId="23" xfId="1" applyFont="1" applyBorder="1" applyAlignment="1" applyProtection="1">
      <alignment horizontal="center"/>
    </xf>
    <xf numFmtId="44" fontId="6" fillId="0" borderId="9" xfId="1" applyFont="1" applyBorder="1" applyAlignment="1" applyProtection="1">
      <alignment horizontal="center"/>
    </xf>
    <xf numFmtId="0" fontId="8" fillId="2" borderId="20" xfId="0" applyFont="1" applyFill="1" applyBorder="1" applyAlignment="1">
      <alignment horizontal="left"/>
    </xf>
    <xf numFmtId="167" fontId="0" fillId="2" borderId="29" xfId="0" applyNumberFormat="1" applyFill="1" applyBorder="1"/>
    <xf numFmtId="167" fontId="0" fillId="2" borderId="21" xfId="0" applyNumberFormat="1" applyFill="1" applyBorder="1"/>
    <xf numFmtId="44" fontId="0" fillId="0" borderId="30" xfId="1" applyFont="1" applyBorder="1" applyAlignment="1" applyProtection="1"/>
    <xf numFmtId="44" fontId="0" fillId="0" borderId="19" xfId="1" applyFont="1" applyBorder="1" applyAlignment="1" applyProtection="1"/>
    <xf numFmtId="0" fontId="0" fillId="2" borderId="20" xfId="0" applyFill="1" applyBorder="1"/>
    <xf numFmtId="0" fontId="0" fillId="0" borderId="21" xfId="0" applyBorder="1"/>
    <xf numFmtId="14" fontId="3" fillId="0" borderId="19" xfId="0" applyNumberFormat="1" applyFont="1" applyBorder="1" applyAlignment="1">
      <alignment horizontal="center"/>
    </xf>
    <xf numFmtId="166" fontId="0" fillId="0" borderId="3" xfId="0" applyNumberFormat="1" applyFont="1" applyBorder="1"/>
    <xf numFmtId="166" fontId="0" fillId="0" borderId="32" xfId="0" applyNumberFormat="1" applyFont="1" applyBorder="1"/>
    <xf numFmtId="0" fontId="0" fillId="0" borderId="33" xfId="0" applyBorder="1"/>
    <xf numFmtId="44" fontId="0" fillId="0" borderId="34" xfId="1" applyFont="1" applyBorder="1" applyAlignment="1" applyProtection="1"/>
    <xf numFmtId="44" fontId="0" fillId="0" borderId="29" xfId="0" applyNumberFormat="1" applyBorder="1"/>
    <xf numFmtId="44" fontId="6" fillId="0" borderId="34" xfId="12" applyFont="1" applyBorder="1" applyAlignment="1" applyProtection="1">
      <alignment horizontal="center"/>
    </xf>
    <xf numFmtId="0" fontId="0" fillId="0" borderId="0" xfId="0"/>
    <xf numFmtId="0" fontId="0" fillId="0" borderId="2" xfId="0" applyFont="1" applyBorder="1"/>
    <xf numFmtId="0" fontId="6" fillId="0" borderId="5" xfId="0" applyFont="1" applyBorder="1"/>
    <xf numFmtId="0" fontId="0" fillId="0" borderId="6" xfId="0" applyFont="1" applyBorder="1" applyAlignment="1"/>
    <xf numFmtId="0" fontId="0" fillId="0" borderId="33" xfId="0" applyBorder="1" applyAlignment="1">
      <alignment horizontal="center"/>
    </xf>
    <xf numFmtId="44" fontId="0" fillId="0" borderId="0" xfId="12" applyFont="1" applyBorder="1" applyAlignment="1" applyProtection="1"/>
    <xf numFmtId="44" fontId="0" fillId="0" borderId="34" xfId="12" applyFont="1" applyBorder="1" applyAlignment="1" applyProtection="1"/>
    <xf numFmtId="0" fontId="0" fillId="0" borderId="33" xfId="0" applyBorder="1" applyAlignment="1">
      <alignment horizontal="left" indent="3"/>
    </xf>
    <xf numFmtId="0" fontId="0" fillId="0" borderId="33" xfId="0" applyBorder="1"/>
    <xf numFmtId="0" fontId="0" fillId="0" borderId="33" xfId="0" applyBorder="1" applyAlignment="1">
      <alignment horizontal="left"/>
    </xf>
    <xf numFmtId="0" fontId="6" fillId="0" borderId="33" xfId="0" applyFont="1" applyBorder="1" applyAlignment="1">
      <alignment horizontal="center"/>
    </xf>
    <xf numFmtId="44" fontId="6" fillId="0" borderId="0" xfId="12" applyFont="1" applyBorder="1" applyAlignment="1" applyProtection="1">
      <alignment horizontal="center"/>
    </xf>
    <xf numFmtId="0" fontId="7" fillId="0" borderId="6" xfId="0" applyFont="1" applyBorder="1"/>
    <xf numFmtId="0" fontId="0" fillId="0" borderId="33" xfId="0" applyFill="1" applyBorder="1" applyAlignment="1">
      <alignment horizontal="center"/>
    </xf>
    <xf numFmtId="44" fontId="0" fillId="0" borderId="0" xfId="12" applyFont="1" applyFill="1" applyBorder="1" applyAlignment="1" applyProtection="1"/>
    <xf numFmtId="44" fontId="0" fillId="0" borderId="34" xfId="12" applyFont="1" applyFill="1" applyBorder="1" applyAlignment="1" applyProtection="1"/>
    <xf numFmtId="1" fontId="0" fillId="0" borderId="0" xfId="12" applyNumberFormat="1" applyFont="1" applyFill="1" applyBorder="1" applyAlignment="1" applyProtection="1">
      <alignment horizontal="center"/>
    </xf>
    <xf numFmtId="44" fontId="1" fillId="0" borderId="0" xfId="13" applyFont="1" applyFill="1" applyBorder="1" applyAlignment="1" applyProtection="1"/>
    <xf numFmtId="44" fontId="14" fillId="0" borderId="0" xfId="12" applyFont="1" applyBorder="1" applyAlignment="1" applyProtection="1"/>
    <xf numFmtId="44" fontId="14" fillId="0" borderId="0" xfId="12" applyFont="1" applyFill="1" applyBorder="1" applyAlignment="1" applyProtection="1"/>
    <xf numFmtId="44" fontId="14" fillId="0" borderId="0" xfId="10" applyNumberFormat="1" applyFont="1" applyFill="1" applyBorder="1" applyAlignment="1" applyProtection="1"/>
    <xf numFmtId="44" fontId="14" fillId="0" borderId="34" xfId="9" applyNumberFormat="1" applyFont="1" applyFill="1" applyBorder="1" applyAlignment="1" applyProtection="1"/>
    <xf numFmtId="44" fontId="14" fillId="0" borderId="34" xfId="12" applyFont="1" applyBorder="1" applyAlignment="1" applyProtection="1"/>
    <xf numFmtId="44" fontId="6" fillId="0" borderId="0" xfId="12" applyFont="1" applyFill="1" applyBorder="1" applyAlignment="1" applyProtection="1">
      <alignment horizontal="center"/>
    </xf>
    <xf numFmtId="8" fontId="0" fillId="0" borderId="0" xfId="12" applyNumberFormat="1" applyFont="1" applyFill="1" applyBorder="1" applyAlignment="1" applyProtection="1"/>
    <xf numFmtId="169" fontId="0" fillId="0" borderId="0" xfId="0" applyNumberFormat="1" applyFill="1" applyBorder="1"/>
    <xf numFmtId="44" fontId="6" fillId="0" borderId="27" xfId="12" applyFont="1" applyBorder="1" applyAlignment="1" applyProtection="1">
      <alignment horizontal="center"/>
    </xf>
    <xf numFmtId="44" fontId="0" fillId="0" borderId="23" xfId="12" applyFont="1" applyBorder="1" applyAlignment="1" applyProtection="1"/>
    <xf numFmtId="44" fontId="6" fillId="0" borderId="27" xfId="12" applyFont="1" applyFill="1" applyBorder="1" applyAlignment="1" applyProtection="1">
      <alignment horizontal="center"/>
    </xf>
    <xf numFmtId="169" fontId="0" fillId="0" borderId="23" xfId="0" applyNumberFormat="1" applyFill="1" applyBorder="1"/>
    <xf numFmtId="169" fontId="0" fillId="0" borderId="0" xfId="0" applyNumberFormat="1" applyBorder="1"/>
    <xf numFmtId="169" fontId="0" fillId="0" borderId="18" xfId="12" applyNumberFormat="1" applyFont="1" applyBorder="1" applyAlignment="1" applyProtection="1"/>
    <xf numFmtId="169" fontId="0" fillId="0" borderId="30" xfId="12" applyNumberFormat="1" applyFont="1" applyBorder="1" applyAlignment="1" applyProtection="1"/>
    <xf numFmtId="169" fontId="0" fillId="0" borderId="19" xfId="12" applyNumberFormat="1" applyFont="1" applyBorder="1" applyAlignment="1" applyProtection="1"/>
    <xf numFmtId="169" fontId="0" fillId="0" borderId="33" xfId="0" applyNumberFormat="1" applyBorder="1"/>
    <xf numFmtId="169" fontId="0" fillId="0" borderId="34" xfId="0" applyNumberFormat="1" applyBorder="1"/>
    <xf numFmtId="169" fontId="0" fillId="0" borderId="20" xfId="0" applyNumberFormat="1" applyBorder="1"/>
    <xf numFmtId="169" fontId="0" fillId="0" borderId="29" xfId="0" applyNumberFormat="1" applyBorder="1"/>
    <xf numFmtId="169" fontId="0" fillId="0" borderId="21" xfId="0" applyNumberFormat="1" applyBorder="1"/>
    <xf numFmtId="0" fontId="0" fillId="0" borderId="3" xfId="0" applyFont="1" applyBorder="1"/>
    <xf numFmtId="0" fontId="0" fillId="0" borderId="30" xfId="0" applyBorder="1"/>
    <xf numFmtId="169" fontId="0" fillId="0" borderId="30" xfId="0" applyNumberFormat="1" applyBorder="1"/>
    <xf numFmtId="0" fontId="0" fillId="2" borderId="32" xfId="0" applyFont="1" applyFill="1" applyBorder="1"/>
    <xf numFmtId="0" fontId="0" fillId="2" borderId="35" xfId="0" applyFont="1" applyFill="1" applyBorder="1"/>
    <xf numFmtId="0" fontId="0" fillId="0" borderId="29" xfId="0" applyBorder="1"/>
    <xf numFmtId="0" fontId="0" fillId="0" borderId="18" xfId="0" applyFont="1" applyBorder="1" applyAlignment="1"/>
    <xf numFmtId="0" fontId="0" fillId="0" borderId="18" xfId="0" applyBorder="1" applyAlignment="1">
      <alignment horizontal="center"/>
    </xf>
    <xf numFmtId="44" fontId="0" fillId="0" borderId="30" xfId="12" applyFont="1" applyBorder="1" applyAlignment="1" applyProtection="1"/>
    <xf numFmtId="44" fontId="0" fillId="0" borderId="19" xfId="12" applyFont="1" applyBorder="1" applyAlignment="1" applyProtection="1"/>
    <xf numFmtId="1" fontId="0" fillId="0" borderId="30" xfId="12" applyNumberFormat="1" applyFont="1" applyFill="1" applyBorder="1" applyAlignment="1" applyProtection="1">
      <alignment horizontal="center"/>
    </xf>
    <xf numFmtId="44" fontId="0" fillId="0" borderId="30" xfId="12" applyFont="1" applyFill="1" applyBorder="1" applyAlignment="1" applyProtection="1"/>
    <xf numFmtId="169" fontId="0" fillId="0" borderId="19" xfId="0" applyNumberFormat="1" applyFill="1" applyBorder="1"/>
    <xf numFmtId="0" fontId="0" fillId="0" borderId="33" xfId="0" applyFont="1" applyBorder="1" applyAlignment="1"/>
    <xf numFmtId="169" fontId="0" fillId="0" borderId="34" xfId="0" applyNumberFormat="1" applyFill="1" applyBorder="1"/>
    <xf numFmtId="0" fontId="0" fillId="0" borderId="33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169" fontId="0" fillId="2" borderId="29" xfId="0" applyNumberFormat="1" applyFill="1" applyBorder="1"/>
    <xf numFmtId="169" fontId="0" fillId="2" borderId="21" xfId="0" applyNumberFormat="1" applyFill="1" applyBorder="1"/>
    <xf numFmtId="0" fontId="0" fillId="0" borderId="18" xfId="0" applyFont="1" applyBorder="1"/>
    <xf numFmtId="0" fontId="6" fillId="0" borderId="33" xfId="0" applyFont="1" applyBorder="1"/>
    <xf numFmtId="44" fontId="6" fillId="0" borderId="34" xfId="12" applyFont="1" applyFill="1" applyBorder="1" applyAlignment="1" applyProtection="1">
      <alignment horizontal="center"/>
    </xf>
    <xf numFmtId="44" fontId="6" fillId="0" borderId="34" xfId="1" applyFont="1" applyBorder="1" applyAlignment="1" applyProtection="1">
      <alignment horizontal="center"/>
    </xf>
    <xf numFmtId="0" fontId="0" fillId="0" borderId="33" xfId="0" applyFont="1" applyBorder="1" applyAlignment="1">
      <alignment horizontal="left"/>
    </xf>
    <xf numFmtId="44" fontId="0" fillId="0" borderId="18" xfId="1" applyFont="1" applyBorder="1" applyAlignment="1" applyProtection="1"/>
    <xf numFmtId="0" fontId="0" fillId="2" borderId="33" xfId="0" applyFill="1" applyBorder="1"/>
    <xf numFmtId="167" fontId="0" fillId="2" borderId="34" xfId="0" applyNumberFormat="1" applyFill="1" applyBorder="1"/>
    <xf numFmtId="167" fontId="0" fillId="2" borderId="33" xfId="0" applyNumberFormat="1" applyFill="1" applyBorder="1"/>
    <xf numFmtId="0" fontId="0" fillId="0" borderId="35" xfId="0" applyFont="1" applyFill="1" applyBorder="1"/>
    <xf numFmtId="44" fontId="0" fillId="0" borderId="21" xfId="0" applyNumberFormat="1" applyBorder="1"/>
    <xf numFmtId="0" fontId="6" fillId="0" borderId="18" xfId="0" applyFont="1" applyBorder="1" applyAlignment="1">
      <alignment horizontal="center"/>
    </xf>
    <xf numFmtId="44" fontId="6" fillId="0" borderId="30" xfId="1" applyFont="1" applyBorder="1" applyAlignment="1" applyProtection="1">
      <alignment horizontal="center"/>
    </xf>
    <xf numFmtId="44" fontId="7" fillId="0" borderId="19" xfId="1" applyFont="1" applyBorder="1" applyAlignment="1" applyProtection="1">
      <alignment horizontal="center"/>
    </xf>
    <xf numFmtId="44" fontId="0" fillId="0" borderId="34" xfId="1" applyFont="1" applyBorder="1" applyAlignment="1" applyProtection="1">
      <alignment horizontal="left"/>
    </xf>
    <xf numFmtId="44" fontId="0" fillId="0" borderId="29" xfId="1" applyFont="1" applyBorder="1" applyAlignment="1" applyProtection="1"/>
    <xf numFmtId="44" fontId="0" fillId="0" borderId="21" xfId="1" applyFont="1" applyBorder="1" applyAlignment="1" applyProtection="1"/>
    <xf numFmtId="44" fontId="6" fillId="0" borderId="18" xfId="1" applyFont="1" applyBorder="1" applyAlignment="1" applyProtection="1">
      <alignment horizontal="center"/>
    </xf>
    <xf numFmtId="1" fontId="0" fillId="0" borderId="33" xfId="1" applyNumberFormat="1" applyFont="1" applyBorder="1" applyAlignment="1" applyProtection="1">
      <alignment horizontal="center"/>
    </xf>
    <xf numFmtId="44" fontId="0" fillId="0" borderId="33" xfId="1" applyFont="1" applyBorder="1" applyAlignment="1" applyProtection="1"/>
    <xf numFmtId="44" fontId="0" fillId="0" borderId="20" xfId="1" applyFont="1" applyBorder="1" applyAlignment="1" applyProtection="1"/>
    <xf numFmtId="165" fontId="4" fillId="0" borderId="34" xfId="2" applyNumberFormat="1" applyFont="1" applyBorder="1"/>
    <xf numFmtId="165" fontId="4" fillId="0" borderId="33" xfId="2" applyNumberFormat="1" applyFont="1" applyBorder="1"/>
    <xf numFmtId="166" fontId="1" fillId="0" borderId="34" xfId="1" applyNumberFormat="1" applyBorder="1"/>
    <xf numFmtId="166" fontId="0" fillId="0" borderId="19" xfId="1" applyNumberFormat="1" applyFont="1" applyBorder="1"/>
    <xf numFmtId="166" fontId="0" fillId="0" borderId="34" xfId="1" applyNumberFormat="1" applyFont="1" applyBorder="1"/>
    <xf numFmtId="166" fontId="0" fillId="0" borderId="21" xfId="1" applyNumberFormat="1" applyFont="1" applyBorder="1"/>
    <xf numFmtId="168" fontId="9" fillId="0" borderId="21" xfId="0" applyNumberFormat="1" applyFont="1" applyBorder="1"/>
    <xf numFmtId="166" fontId="15" fillId="0" borderId="31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6" xfId="0" applyFont="1" applyFill="1" applyBorder="1"/>
    <xf numFmtId="166" fontId="9" fillId="0" borderId="31" xfId="0" applyNumberFormat="1" applyFont="1" applyBorder="1"/>
    <xf numFmtId="0" fontId="6" fillId="0" borderId="33" xfId="0" applyFont="1" applyBorder="1" applyAlignment="1">
      <alignment horizontal="center"/>
    </xf>
    <xf numFmtId="44" fontId="6" fillId="0" borderId="0" xfId="15" applyFont="1" applyBorder="1" applyAlignment="1" applyProtection="1">
      <alignment horizontal="center"/>
    </xf>
    <xf numFmtId="44" fontId="6" fillId="0" borderId="34" xfId="15" applyFont="1" applyBorder="1" applyAlignment="1" applyProtection="1">
      <alignment horizontal="center"/>
    </xf>
    <xf numFmtId="0" fontId="7" fillId="0" borderId="22" xfId="0" applyFont="1" applyBorder="1"/>
    <xf numFmtId="0" fontId="6" fillId="0" borderId="22" xfId="0" applyFont="1" applyBorder="1" applyAlignment="1">
      <alignment horizontal="center"/>
    </xf>
    <xf numFmtId="44" fontId="0" fillId="0" borderId="27" xfId="15" applyFont="1" applyBorder="1" applyAlignment="1" applyProtection="1"/>
    <xf numFmtId="44" fontId="7" fillId="0" borderId="23" xfId="15" applyFont="1" applyBorder="1" applyAlignment="1" applyProtection="1">
      <alignment horizontal="center"/>
    </xf>
    <xf numFmtId="44" fontId="6" fillId="0" borderId="27" xfId="15" applyFont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/>
    <xf numFmtId="44" fontId="0" fillId="0" borderId="34" xfId="15" applyFont="1" applyBorder="1" applyAlignment="1" applyProtection="1"/>
    <xf numFmtId="1" fontId="0" fillId="0" borderId="0" xfId="15" applyNumberFormat="1" applyFont="1" applyBorder="1" applyAlignment="1" applyProtection="1">
      <alignment horizontal="center"/>
    </xf>
    <xf numFmtId="44" fontId="0" fillId="0" borderId="0" xfId="15" applyFont="1" applyBorder="1" applyAlignment="1" applyProtection="1"/>
    <xf numFmtId="0" fontId="0" fillId="0" borderId="33" xfId="0" applyBorder="1" applyAlignment="1">
      <alignment horizontal="left" indent="3"/>
    </xf>
    <xf numFmtId="0" fontId="0" fillId="0" borderId="33" xfId="0" applyBorder="1"/>
    <xf numFmtId="0" fontId="0" fillId="0" borderId="33" xfId="0" applyBorder="1" applyAlignment="1">
      <alignment horizontal="left"/>
    </xf>
    <xf numFmtId="0" fontId="0" fillId="0" borderId="18" xfId="0" applyBorder="1"/>
    <xf numFmtId="44" fontId="0" fillId="0" borderId="30" xfId="15" applyFont="1" applyBorder="1" applyAlignment="1" applyProtection="1"/>
    <xf numFmtId="44" fontId="0" fillId="0" borderId="19" xfId="15" applyFont="1" applyBorder="1" applyAlignment="1" applyProtection="1"/>
    <xf numFmtId="44" fontId="0" fillId="0" borderId="12" xfId="15" applyFont="1" applyBorder="1" applyAlignment="1" applyProtection="1"/>
    <xf numFmtId="0" fontId="0" fillId="2" borderId="33" xfId="0" applyFill="1" applyBorder="1"/>
    <xf numFmtId="167" fontId="4" fillId="2" borderId="0" xfId="0" applyNumberFormat="1" applyFont="1" applyFill="1" applyBorder="1"/>
    <xf numFmtId="167" fontId="0" fillId="2" borderId="34" xfId="0" applyNumberFormat="1" applyFill="1" applyBorder="1"/>
    <xf numFmtId="167" fontId="0" fillId="2" borderId="0" xfId="0" applyNumberFormat="1" applyFill="1" applyBorder="1"/>
    <xf numFmtId="0" fontId="0" fillId="0" borderId="34" xfId="0" applyBorder="1"/>
    <xf numFmtId="0" fontId="8" fillId="2" borderId="22" xfId="0" applyFont="1" applyFill="1" applyBorder="1" applyAlignment="1">
      <alignment horizontal="left"/>
    </xf>
    <xf numFmtId="167" fontId="0" fillId="2" borderId="27" xfId="0" applyNumberFormat="1" applyFill="1" applyBorder="1"/>
    <xf numFmtId="167" fontId="0" fillId="2" borderId="23" xfId="0" applyNumberFormat="1" applyFill="1" applyBorder="1"/>
    <xf numFmtId="0" fontId="0" fillId="0" borderId="18" xfId="0" applyFont="1" applyBorder="1"/>
    <xf numFmtId="0" fontId="6" fillId="0" borderId="33" xfId="0" applyFont="1" applyBorder="1"/>
    <xf numFmtId="0" fontId="0" fillId="0" borderId="33" xfId="0" applyFont="1" applyBorder="1" applyAlignment="1"/>
    <xf numFmtId="0" fontId="0" fillId="0" borderId="11" xfId="0" applyFont="1" applyBorder="1"/>
    <xf numFmtId="0" fontId="0" fillId="2" borderId="33" xfId="0" applyFont="1" applyFill="1" applyBorder="1"/>
    <xf numFmtId="0" fontId="8" fillId="2" borderId="36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4" fontId="6" fillId="0" borderId="3" xfId="1" applyFont="1" applyBorder="1" applyAlignment="1" applyProtection="1">
      <alignment horizontal="center"/>
    </xf>
    <xf numFmtId="44" fontId="6" fillId="0" borderId="28" xfId="1" applyFont="1" applyBorder="1" applyAlignment="1" applyProtection="1">
      <alignment horizontal="center"/>
    </xf>
    <xf numFmtId="44" fontId="6" fillId="0" borderId="19" xfId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4" fontId="6" fillId="0" borderId="24" xfId="1" applyFont="1" applyBorder="1" applyAlignment="1" applyProtection="1">
      <alignment horizontal="center"/>
    </xf>
    <xf numFmtId="44" fontId="6" fillId="0" borderId="4" xfId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44" fontId="6" fillId="0" borderId="3" xfId="12" applyFont="1" applyBorder="1" applyAlignment="1" applyProtection="1">
      <alignment horizontal="center"/>
    </xf>
    <xf numFmtId="44" fontId="6" fillId="0" borderId="28" xfId="12" applyFont="1" applyFill="1" applyBorder="1" applyAlignment="1" applyProtection="1">
      <alignment horizontal="center"/>
    </xf>
    <xf numFmtId="44" fontId="6" fillId="0" borderId="19" xfId="12" applyFont="1" applyFill="1" applyBorder="1" applyAlignment="1" applyProtection="1">
      <alignment horizontal="center"/>
    </xf>
    <xf numFmtId="44" fontId="6" fillId="0" borderId="18" xfId="15" applyFont="1" applyBorder="1" applyAlignment="1" applyProtection="1">
      <alignment horizontal="center"/>
    </xf>
    <xf numFmtId="44" fontId="6" fillId="0" borderId="30" xfId="15" applyFont="1" applyBorder="1" applyAlignment="1" applyProtection="1">
      <alignment horizontal="center"/>
    </xf>
    <xf numFmtId="44" fontId="6" fillId="0" borderId="19" xfId="15" applyFont="1" applyBorder="1" applyAlignment="1" applyProtection="1">
      <alignment horizontal="center"/>
    </xf>
  </cellXfs>
  <cellStyles count="16">
    <cellStyle name="Accent2" xfId="9" builtinId="33"/>
    <cellStyle name="Accent5" xfId="10" builtinId="45"/>
    <cellStyle name="Standaard" xfId="0" builtinId="0"/>
    <cellStyle name="Standaard 2" xfId="5"/>
    <cellStyle name="Standaard 2 2" xfId="14"/>
    <cellStyle name="Standaard 3" xfId="6"/>
    <cellStyle name="Standaard 4" xfId="7"/>
    <cellStyle name="Standaard 5" xfId="4"/>
    <cellStyle name="TableStyleLight1" xfId="2"/>
    <cellStyle name="Valuta" xfId="1" builtinId="4"/>
    <cellStyle name="Valuta 2" xfId="3"/>
    <cellStyle name="Valuta 2 2" xfId="8"/>
    <cellStyle name="Valuta 2 3" xfId="13"/>
    <cellStyle name="Valuta 3" xfId="11"/>
    <cellStyle name="Valuta 4" xfId="12"/>
    <cellStyle name="Valuta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sqref="A1:G3"/>
    </sheetView>
  </sheetViews>
  <sheetFormatPr defaultRowHeight="15" x14ac:dyDescent="0.25"/>
  <cols>
    <col min="1" max="1" width="40.5703125" bestFit="1" customWidth="1"/>
    <col min="2" max="2" width="13.28515625" customWidth="1"/>
    <col min="3" max="3" width="11.42578125" bestFit="1" customWidth="1"/>
    <col min="5" max="5" width="33.5703125" bestFit="1" customWidth="1"/>
    <col min="6" max="6" width="13.5703125" customWidth="1"/>
    <col min="7" max="7" width="10.5703125" bestFit="1" customWidth="1"/>
  </cols>
  <sheetData>
    <row r="1" spans="1:7" x14ac:dyDescent="0.25">
      <c r="A1" s="221" t="s">
        <v>98</v>
      </c>
      <c r="B1" s="221"/>
      <c r="C1" s="221"/>
      <c r="D1" s="221"/>
      <c r="E1" s="221"/>
      <c r="F1" s="221"/>
      <c r="G1" s="221"/>
    </row>
    <row r="2" spans="1:7" x14ac:dyDescent="0.25">
      <c r="A2" s="221"/>
      <c r="B2" s="221"/>
      <c r="C2" s="221"/>
      <c r="D2" s="221"/>
      <c r="E2" s="221"/>
      <c r="F2" s="221"/>
      <c r="G2" s="221"/>
    </row>
    <row r="3" spans="1:7" ht="15.75" thickBot="1" x14ac:dyDescent="0.3">
      <c r="A3" s="221"/>
      <c r="B3" s="221"/>
      <c r="C3" s="221"/>
      <c r="D3" s="221"/>
      <c r="E3" s="221"/>
      <c r="F3" s="221"/>
      <c r="G3" s="221"/>
    </row>
    <row r="4" spans="1:7" ht="15.75" thickBot="1" x14ac:dyDescent="0.3">
      <c r="A4" s="33" t="s">
        <v>55</v>
      </c>
      <c r="B4" s="55">
        <v>43101</v>
      </c>
      <c r="C4" s="56">
        <v>43465</v>
      </c>
      <c r="D4" s="57"/>
      <c r="E4" s="33" t="s">
        <v>56</v>
      </c>
      <c r="F4" s="55">
        <v>43101</v>
      </c>
      <c r="G4" s="88">
        <v>43465</v>
      </c>
    </row>
    <row r="5" spans="1:7" ht="15.75" thickTop="1" x14ac:dyDescent="0.25">
      <c r="A5" s="58" t="s">
        <v>57</v>
      </c>
      <c r="B5" s="178">
        <v>8417.5400000000009</v>
      </c>
      <c r="C5" s="59"/>
      <c r="D5" s="60"/>
      <c r="E5" s="183" t="s">
        <v>58</v>
      </c>
      <c r="F5" s="89">
        <v>0</v>
      </c>
      <c r="G5" s="89"/>
    </row>
    <row r="6" spans="1:7" x14ac:dyDescent="0.25">
      <c r="A6" s="61" t="s">
        <v>59</v>
      </c>
      <c r="B6" s="179">
        <v>16404.34</v>
      </c>
      <c r="C6" s="62"/>
      <c r="D6" s="60"/>
      <c r="E6" s="184" t="s">
        <v>60</v>
      </c>
      <c r="F6" s="90">
        <v>1385.1</v>
      </c>
      <c r="G6" s="90"/>
    </row>
    <row r="7" spans="1:7" x14ac:dyDescent="0.25">
      <c r="A7" s="61" t="s">
        <v>61</v>
      </c>
      <c r="B7" s="179">
        <v>0</v>
      </c>
      <c r="C7" s="62"/>
      <c r="D7" s="60"/>
      <c r="E7" s="184" t="s">
        <v>62</v>
      </c>
      <c r="F7" s="90">
        <v>726</v>
      </c>
      <c r="G7" s="90"/>
    </row>
    <row r="8" spans="1:7" x14ac:dyDescent="0.25">
      <c r="A8" s="61" t="s">
        <v>63</v>
      </c>
      <c r="B8" s="179">
        <v>55.1</v>
      </c>
      <c r="C8" s="62"/>
      <c r="D8" s="60"/>
      <c r="E8" s="184" t="s">
        <v>64</v>
      </c>
      <c r="F8" s="90">
        <v>530</v>
      </c>
      <c r="G8" s="90"/>
    </row>
    <row r="9" spans="1:7" x14ac:dyDescent="0.25">
      <c r="A9" s="61" t="s">
        <v>65</v>
      </c>
      <c r="B9" s="179">
        <v>3100</v>
      </c>
      <c r="C9" s="62"/>
      <c r="D9" s="60"/>
      <c r="E9" s="184" t="s">
        <v>66</v>
      </c>
      <c r="F9" s="90">
        <v>8195</v>
      </c>
      <c r="G9" s="90"/>
    </row>
    <row r="10" spans="1:7" x14ac:dyDescent="0.25">
      <c r="A10" s="63" t="s">
        <v>67</v>
      </c>
      <c r="B10" s="179">
        <v>800</v>
      </c>
      <c r="C10" s="62"/>
      <c r="D10" s="60"/>
      <c r="E10" s="185" t="s">
        <v>99</v>
      </c>
      <c r="F10" s="90">
        <v>2350</v>
      </c>
      <c r="G10" s="90"/>
    </row>
    <row r="11" spans="1:7" ht="15.75" thickBot="1" x14ac:dyDescent="0.3">
      <c r="A11" s="64" t="s">
        <v>69</v>
      </c>
      <c r="B11" s="180">
        <v>0</v>
      </c>
      <c r="C11" s="65"/>
      <c r="D11" s="60"/>
      <c r="E11" s="184" t="s">
        <v>68</v>
      </c>
      <c r="F11" s="90">
        <v>300</v>
      </c>
      <c r="G11" s="90"/>
    </row>
    <row r="12" spans="1:7" ht="15.75" thickBot="1" x14ac:dyDescent="0.3">
      <c r="A12" s="66" t="s">
        <v>40</v>
      </c>
      <c r="B12" s="181">
        <v>28776.98</v>
      </c>
      <c r="C12" s="67"/>
      <c r="D12" s="60"/>
      <c r="E12" s="184" t="s">
        <v>70</v>
      </c>
      <c r="F12" s="90">
        <v>9000</v>
      </c>
      <c r="G12" s="90"/>
    </row>
    <row r="13" spans="1:7" x14ac:dyDescent="0.25">
      <c r="A13" s="57"/>
      <c r="B13" s="68"/>
      <c r="C13" s="68"/>
      <c r="D13" s="60"/>
      <c r="E13" s="184" t="s">
        <v>71</v>
      </c>
      <c r="F13" s="90">
        <v>3079.43</v>
      </c>
      <c r="G13" s="90"/>
    </row>
    <row r="14" spans="1:7" x14ac:dyDescent="0.25">
      <c r="A14" s="57"/>
      <c r="B14" s="68"/>
      <c r="C14" s="68"/>
      <c r="D14" s="60"/>
      <c r="E14" s="184" t="s">
        <v>72</v>
      </c>
      <c r="F14" s="90">
        <v>26.29</v>
      </c>
      <c r="G14" s="90"/>
    </row>
    <row r="15" spans="1:7" x14ac:dyDescent="0.25">
      <c r="A15" s="57"/>
      <c r="B15" s="68"/>
      <c r="C15" s="68"/>
      <c r="D15" s="60"/>
      <c r="E15" s="184" t="s">
        <v>100</v>
      </c>
      <c r="F15" s="90">
        <v>84.26</v>
      </c>
      <c r="G15" s="90"/>
    </row>
    <row r="16" spans="1:7" x14ac:dyDescent="0.25">
      <c r="A16" s="57"/>
      <c r="B16" s="68"/>
      <c r="C16" s="68"/>
      <c r="D16" s="60"/>
      <c r="E16" s="184" t="s">
        <v>73</v>
      </c>
      <c r="F16" s="90">
        <v>151.80000000000001</v>
      </c>
      <c r="G16" s="90"/>
    </row>
    <row r="17" spans="1:7" x14ac:dyDescent="0.25">
      <c r="A17" s="57"/>
      <c r="B17" s="68"/>
      <c r="C17" s="68"/>
      <c r="D17" s="60"/>
      <c r="E17" s="184" t="s">
        <v>74</v>
      </c>
      <c r="F17" s="90">
        <v>621.79</v>
      </c>
      <c r="G17" s="90"/>
    </row>
    <row r="18" spans="1:7" x14ac:dyDescent="0.25">
      <c r="A18" s="57"/>
      <c r="B18" s="68"/>
      <c r="C18" s="68"/>
      <c r="D18" s="60"/>
      <c r="E18" s="184" t="s">
        <v>86</v>
      </c>
      <c r="F18" s="90">
        <v>25.44</v>
      </c>
      <c r="G18" s="90"/>
    </row>
    <row r="19" spans="1:7" ht="15.75" thickBot="1" x14ac:dyDescent="0.3">
      <c r="A19" s="57"/>
      <c r="B19" s="68"/>
      <c r="C19" s="68"/>
      <c r="D19" s="60"/>
      <c r="E19" s="184" t="s">
        <v>75</v>
      </c>
      <c r="F19" s="90">
        <v>2301.87</v>
      </c>
      <c r="G19" s="90"/>
    </row>
    <row r="20" spans="1:7" ht="15.75" thickBot="1" x14ac:dyDescent="0.3">
      <c r="A20" s="57"/>
      <c r="B20" s="68"/>
      <c r="C20" s="68"/>
      <c r="D20" s="60"/>
      <c r="E20" s="69" t="s">
        <v>40</v>
      </c>
      <c r="F20" s="182">
        <v>28776.98</v>
      </c>
      <c r="G20" s="186"/>
    </row>
    <row r="21" spans="1:7" x14ac:dyDescent="0.25">
      <c r="A21" s="60"/>
      <c r="B21" s="60"/>
      <c r="C21" s="60"/>
      <c r="D21" s="60"/>
      <c r="E21" s="60" t="s">
        <v>76</v>
      </c>
      <c r="F21" s="60"/>
      <c r="G21" s="60"/>
    </row>
    <row r="22" spans="1:7" x14ac:dyDescent="0.25">
      <c r="A22" s="60"/>
      <c r="B22" s="60"/>
      <c r="C22" s="60"/>
      <c r="D22" s="60"/>
      <c r="E22" s="60" t="s">
        <v>77</v>
      </c>
      <c r="F22" s="70"/>
      <c r="G22" s="60"/>
    </row>
    <row r="23" spans="1:7" x14ac:dyDescent="0.25">
      <c r="A23" s="60"/>
      <c r="B23" s="60"/>
      <c r="C23" s="60"/>
      <c r="D23" s="60"/>
      <c r="E23" s="60" t="s">
        <v>78</v>
      </c>
      <c r="F23" s="71"/>
      <c r="G23" s="60"/>
    </row>
    <row r="24" spans="1:7" x14ac:dyDescent="0.25">
      <c r="A24" s="60"/>
      <c r="B24" s="60"/>
      <c r="C24" s="60"/>
      <c r="D24" s="60"/>
    </row>
    <row r="25" spans="1:7" x14ac:dyDescent="0.25">
      <c r="D25" s="60"/>
    </row>
    <row r="26" spans="1:7" x14ac:dyDescent="0.25">
      <c r="D26" s="60"/>
    </row>
    <row r="27" spans="1:7" x14ac:dyDescent="0.25">
      <c r="D27" s="60"/>
    </row>
  </sheetData>
  <mergeCells count="1">
    <mergeCell ref="A1:G3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41" sqref="B41"/>
    </sheetView>
  </sheetViews>
  <sheetFormatPr defaultRowHeight="15" x14ac:dyDescent="0.25"/>
  <cols>
    <col min="2" max="2" width="36.5703125" customWidth="1"/>
    <col min="3" max="3" width="10.28515625" bestFit="1" customWidth="1"/>
    <col min="4" max="4" width="9.5703125" bestFit="1" customWidth="1"/>
  </cols>
  <sheetData>
    <row r="1" spans="1:4" x14ac:dyDescent="0.25">
      <c r="A1" s="221" t="s">
        <v>97</v>
      </c>
      <c r="B1" s="221"/>
      <c r="C1" s="221"/>
      <c r="D1" s="221"/>
    </row>
    <row r="2" spans="1:4" ht="15.75" thickBot="1" x14ac:dyDescent="0.3">
      <c r="A2" s="221"/>
      <c r="B2" s="221"/>
      <c r="C2" s="221"/>
      <c r="D2" s="221"/>
    </row>
    <row r="3" spans="1:4" ht="15" customHeight="1" x14ac:dyDescent="0.25">
      <c r="A3" s="20"/>
      <c r="B3" s="21"/>
      <c r="C3" s="222" t="s">
        <v>25</v>
      </c>
      <c r="D3" s="223"/>
    </row>
    <row r="4" spans="1:4" ht="15.75" thickBot="1" x14ac:dyDescent="0.3">
      <c r="A4" s="23" t="s">
        <v>0</v>
      </c>
      <c r="B4" s="22" t="s">
        <v>1</v>
      </c>
      <c r="C4" s="13" t="s">
        <v>2</v>
      </c>
      <c r="D4" s="14" t="s">
        <v>3</v>
      </c>
    </row>
    <row r="5" spans="1:4" x14ac:dyDescent="0.25">
      <c r="A5" s="29"/>
      <c r="B5" s="30" t="s">
        <v>4</v>
      </c>
      <c r="C5" s="31"/>
      <c r="D5" s="32"/>
    </row>
    <row r="6" spans="1:4" x14ac:dyDescent="0.25">
      <c r="A6" s="7">
        <v>8113</v>
      </c>
      <c r="B6" s="19" t="s">
        <v>5</v>
      </c>
      <c r="C6" s="15"/>
      <c r="D6" s="16">
        <v>1500</v>
      </c>
    </row>
    <row r="7" spans="1:4" x14ac:dyDescent="0.25">
      <c r="A7" s="7">
        <v>8300</v>
      </c>
      <c r="B7" s="19" t="s">
        <v>6</v>
      </c>
      <c r="C7" s="15"/>
      <c r="D7" s="16">
        <v>0</v>
      </c>
    </row>
    <row r="8" spans="1:4" x14ac:dyDescent="0.25">
      <c r="A8" s="7">
        <v>8910</v>
      </c>
      <c r="B8" s="19" t="s">
        <v>7</v>
      </c>
      <c r="C8" s="15"/>
      <c r="D8" s="16">
        <v>0</v>
      </c>
    </row>
    <row r="9" spans="1:4" x14ac:dyDescent="0.25">
      <c r="A9" s="7">
        <v>41011</v>
      </c>
      <c r="B9" s="19" t="s">
        <v>8</v>
      </c>
      <c r="C9" s="15">
        <v>100</v>
      </c>
      <c r="D9" s="16"/>
    </row>
    <row r="10" spans="1:4" x14ac:dyDescent="0.25">
      <c r="A10" s="7">
        <v>41020</v>
      </c>
      <c r="B10" s="19" t="s">
        <v>9</v>
      </c>
      <c r="C10" s="15">
        <v>190</v>
      </c>
      <c r="D10" s="16"/>
    </row>
    <row r="11" spans="1:4" s="95" customFormat="1" x14ac:dyDescent="0.25">
      <c r="A11" s="103">
        <v>41030</v>
      </c>
      <c r="B11" s="175" t="s">
        <v>96</v>
      </c>
      <c r="C11" s="176">
        <v>180</v>
      </c>
      <c r="D11" s="177"/>
    </row>
    <row r="12" spans="1:4" x14ac:dyDescent="0.25">
      <c r="A12" s="7">
        <v>41035</v>
      </c>
      <c r="B12" s="19" t="s">
        <v>10</v>
      </c>
      <c r="C12" s="15">
        <v>2750</v>
      </c>
      <c r="D12" s="16">
        <v>2720</v>
      </c>
    </row>
    <row r="13" spans="1:4" x14ac:dyDescent="0.25">
      <c r="A13" s="7">
        <v>41036</v>
      </c>
      <c r="B13" s="19" t="s">
        <v>11</v>
      </c>
      <c r="C13" s="15">
        <v>1500</v>
      </c>
      <c r="D13" s="16"/>
    </row>
    <row r="14" spans="1:4" x14ac:dyDescent="0.25">
      <c r="A14" s="7">
        <v>41039</v>
      </c>
      <c r="B14" s="19" t="s">
        <v>13</v>
      </c>
      <c r="C14" s="17">
        <v>200</v>
      </c>
      <c r="D14" s="18">
        <v>50</v>
      </c>
    </row>
    <row r="15" spans="1:4" x14ac:dyDescent="0.25">
      <c r="A15" s="7">
        <v>41040</v>
      </c>
      <c r="B15" s="19" t="s">
        <v>14</v>
      </c>
      <c r="C15" s="15">
        <v>48</v>
      </c>
      <c r="D15" s="16"/>
    </row>
    <row r="16" spans="1:4" x14ac:dyDescent="0.25">
      <c r="A16" s="40">
        <v>41050</v>
      </c>
      <c r="B16" s="19" t="s">
        <v>79</v>
      </c>
      <c r="C16" s="15">
        <v>50</v>
      </c>
      <c r="D16" s="16"/>
    </row>
    <row r="17" spans="1:4" s="34" customFormat="1" x14ac:dyDescent="0.25">
      <c r="A17" s="7">
        <v>41060</v>
      </c>
      <c r="B17" s="19" t="s">
        <v>15</v>
      </c>
      <c r="C17" s="15">
        <v>150</v>
      </c>
      <c r="D17" s="16"/>
    </row>
    <row r="18" spans="1:4" x14ac:dyDescent="0.25">
      <c r="A18" s="7">
        <v>41080</v>
      </c>
      <c r="B18" s="19" t="s">
        <v>16</v>
      </c>
      <c r="C18" s="15">
        <v>0</v>
      </c>
      <c r="D18" s="16"/>
    </row>
    <row r="19" spans="1:4" x14ac:dyDescent="0.25">
      <c r="A19" s="7">
        <v>41090</v>
      </c>
      <c r="B19" s="19" t="s">
        <v>17</v>
      </c>
      <c r="C19" s="15">
        <v>150</v>
      </c>
      <c r="D19" s="16">
        <v>150</v>
      </c>
    </row>
    <row r="20" spans="1:4" x14ac:dyDescent="0.25">
      <c r="A20" s="7">
        <v>41091</v>
      </c>
      <c r="B20" s="19" t="s">
        <v>18</v>
      </c>
      <c r="C20" s="15">
        <v>300</v>
      </c>
      <c r="D20" s="16"/>
    </row>
    <row r="21" spans="1:4" x14ac:dyDescent="0.25">
      <c r="A21" s="7">
        <v>41092</v>
      </c>
      <c r="B21" s="19" t="s">
        <v>19</v>
      </c>
      <c r="C21" s="15">
        <v>0</v>
      </c>
      <c r="D21" s="16"/>
    </row>
    <row r="22" spans="1:4" x14ac:dyDescent="0.25">
      <c r="A22" s="7">
        <v>41100</v>
      </c>
      <c r="B22" s="19" t="s">
        <v>20</v>
      </c>
      <c r="C22" s="15">
        <v>0</v>
      </c>
      <c r="D22" s="16"/>
    </row>
    <row r="23" spans="1:4" ht="15.75" thickBot="1" x14ac:dyDescent="0.3">
      <c r="A23" s="7"/>
      <c r="B23" s="19" t="s">
        <v>21</v>
      </c>
      <c r="C23" s="15">
        <v>150</v>
      </c>
      <c r="D23" s="16"/>
    </row>
    <row r="24" spans="1:4" ht="15.75" thickBot="1" x14ac:dyDescent="0.3">
      <c r="A24" s="24"/>
      <c r="B24" s="25" t="s">
        <v>22</v>
      </c>
      <c r="C24" s="28">
        <f>SUM(C5:C23)</f>
        <v>5768</v>
      </c>
      <c r="D24" s="25">
        <f>SUM(D5:D22)</f>
        <v>4420</v>
      </c>
    </row>
    <row r="25" spans="1:4" ht="15.75" thickBot="1" x14ac:dyDescent="0.3">
      <c r="A25" s="7"/>
      <c r="B25" s="19" t="s">
        <v>23</v>
      </c>
      <c r="C25" s="15">
        <f>D24-C24</f>
        <v>-1348</v>
      </c>
      <c r="D25" s="19"/>
    </row>
    <row r="26" spans="1:4" ht="15.75" thickBot="1" x14ac:dyDescent="0.3">
      <c r="A26" s="24"/>
      <c r="B26" s="25" t="s">
        <v>24</v>
      </c>
      <c r="C26" s="26">
        <f>C24+C25</f>
        <v>4420</v>
      </c>
      <c r="D26" s="27">
        <f>D24+D25</f>
        <v>4420</v>
      </c>
    </row>
  </sheetData>
  <mergeCells count="2">
    <mergeCell ref="A1:D2"/>
    <mergeCell ref="C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opLeftCell="A22" workbookViewId="0">
      <selection activeCell="A34" sqref="A34"/>
    </sheetView>
  </sheetViews>
  <sheetFormatPr defaultRowHeight="15" x14ac:dyDescent="0.25"/>
  <cols>
    <col min="1" max="1" width="44.28515625" bestFit="1" customWidth="1"/>
    <col min="3" max="3" width="11.85546875" customWidth="1"/>
    <col min="4" max="4" width="12.140625" customWidth="1"/>
  </cols>
  <sheetData>
    <row r="1" spans="1:7" ht="15.75" customHeight="1" thickBot="1" x14ac:dyDescent="0.3">
      <c r="A1" s="227" t="s">
        <v>94</v>
      </c>
      <c r="B1" s="227"/>
      <c r="C1" s="227"/>
      <c r="D1" s="227"/>
      <c r="E1" s="227"/>
      <c r="F1" s="227"/>
      <c r="G1" s="227"/>
    </row>
    <row r="2" spans="1:7" ht="16.5" customHeight="1" thickTop="1" thickBot="1" x14ac:dyDescent="0.3">
      <c r="A2" s="227"/>
      <c r="B2" s="227"/>
      <c r="C2" s="227"/>
      <c r="D2" s="227"/>
      <c r="E2" s="227"/>
      <c r="F2" s="227"/>
      <c r="G2" s="227"/>
    </row>
    <row r="3" spans="1:7" ht="15.75" thickTop="1" x14ac:dyDescent="0.25">
      <c r="A3" s="35"/>
      <c r="B3" s="228" t="s">
        <v>25</v>
      </c>
      <c r="C3" s="228"/>
      <c r="D3" s="228"/>
      <c r="E3" s="229" t="s">
        <v>26</v>
      </c>
      <c r="F3" s="229"/>
      <c r="G3" s="229"/>
    </row>
    <row r="4" spans="1:7" ht="15.75" thickBot="1" x14ac:dyDescent="0.3">
      <c r="A4" s="74" t="s">
        <v>1</v>
      </c>
      <c r="B4" s="54" t="s">
        <v>27</v>
      </c>
      <c r="C4" s="2" t="s">
        <v>2</v>
      </c>
      <c r="D4" s="75" t="s">
        <v>3</v>
      </c>
      <c r="E4" s="2" t="s">
        <v>27</v>
      </c>
      <c r="F4" s="2" t="s">
        <v>2</v>
      </c>
      <c r="G4" s="80" t="s">
        <v>3</v>
      </c>
    </row>
    <row r="5" spans="1:7" ht="15.75" thickBot="1" x14ac:dyDescent="0.3">
      <c r="A5" s="76" t="s">
        <v>28</v>
      </c>
      <c r="B5" s="77"/>
      <c r="C5" s="78"/>
      <c r="D5" s="79">
        <v>3079.43</v>
      </c>
      <c r="E5" s="78"/>
      <c r="F5" s="78"/>
      <c r="G5" s="79"/>
    </row>
    <row r="6" spans="1:7" x14ac:dyDescent="0.25">
      <c r="A6" s="36" t="s">
        <v>29</v>
      </c>
      <c r="B6" s="37">
        <v>70</v>
      </c>
      <c r="C6" s="1"/>
      <c r="D6" s="4">
        <f>95*B6</f>
        <v>6650</v>
      </c>
      <c r="E6" s="5"/>
      <c r="F6" s="1"/>
      <c r="G6" s="4"/>
    </row>
    <row r="7" spans="1:7" x14ac:dyDescent="0.25">
      <c r="A7" s="36" t="s">
        <v>44</v>
      </c>
      <c r="B7" s="37">
        <v>43</v>
      </c>
      <c r="C7" s="1"/>
      <c r="D7" s="4">
        <f>60*B7</f>
        <v>2580</v>
      </c>
      <c r="E7" s="5"/>
      <c r="F7" s="1"/>
      <c r="G7" s="4"/>
    </row>
    <row r="8" spans="1:7" x14ac:dyDescent="0.25">
      <c r="A8" s="36" t="s">
        <v>30</v>
      </c>
      <c r="B8" s="37">
        <v>9</v>
      </c>
      <c r="C8" s="1"/>
      <c r="D8" s="4">
        <f>B8*20</f>
        <v>180</v>
      </c>
      <c r="E8" s="5"/>
      <c r="F8" s="1"/>
      <c r="G8" s="4"/>
    </row>
    <row r="9" spans="1:7" x14ac:dyDescent="0.25">
      <c r="A9" s="36" t="s">
        <v>45</v>
      </c>
      <c r="B9" s="37"/>
      <c r="C9" s="1"/>
      <c r="D9" s="4"/>
      <c r="E9" s="5"/>
      <c r="F9" s="1"/>
      <c r="G9" s="6"/>
    </row>
    <row r="10" spans="1:7" x14ac:dyDescent="0.25">
      <c r="A10" s="36" t="s">
        <v>32</v>
      </c>
      <c r="B10" s="37">
        <v>200</v>
      </c>
      <c r="C10" s="1"/>
      <c r="D10" s="4">
        <f>5*B10</f>
        <v>1000</v>
      </c>
      <c r="E10" s="5"/>
      <c r="F10" s="1"/>
      <c r="G10" s="4"/>
    </row>
    <row r="11" spans="1:7" x14ac:dyDescent="0.25">
      <c r="A11" s="38" t="s">
        <v>46</v>
      </c>
      <c r="B11" s="37"/>
      <c r="C11" s="1"/>
      <c r="D11" s="4"/>
      <c r="E11" s="5"/>
      <c r="F11" s="1"/>
      <c r="G11" s="6"/>
    </row>
    <row r="12" spans="1:7" x14ac:dyDescent="0.25">
      <c r="A12" s="36" t="s">
        <v>33</v>
      </c>
      <c r="B12" s="39"/>
      <c r="C12" s="1">
        <v>731.4</v>
      </c>
      <c r="D12" s="4"/>
      <c r="E12" s="5"/>
      <c r="F12" s="1"/>
      <c r="G12" s="6"/>
    </row>
    <row r="13" spans="1:7" x14ac:dyDescent="0.25">
      <c r="A13" s="36" t="s">
        <v>34</v>
      </c>
      <c r="B13" s="39"/>
      <c r="C13" s="1">
        <f>0.4*(B6+B7+B8)</f>
        <v>48.800000000000004</v>
      </c>
      <c r="D13" s="4"/>
      <c r="E13" s="5"/>
      <c r="F13" s="1"/>
      <c r="G13" s="6"/>
    </row>
    <row r="14" spans="1:7" x14ac:dyDescent="0.25">
      <c r="A14" s="36" t="s">
        <v>35</v>
      </c>
      <c r="B14" s="40"/>
      <c r="C14" s="1">
        <v>600</v>
      </c>
      <c r="D14" s="4"/>
      <c r="E14" s="5"/>
      <c r="F14" s="1"/>
      <c r="G14" s="6"/>
    </row>
    <row r="15" spans="1:7" x14ac:dyDescent="0.25">
      <c r="A15" s="36" t="s">
        <v>36</v>
      </c>
      <c r="B15" s="41"/>
      <c r="C15" s="1">
        <f>17*(B6+B7+B8)</f>
        <v>2074</v>
      </c>
      <c r="D15" s="4"/>
      <c r="E15" s="5"/>
      <c r="F15" s="1"/>
      <c r="G15" s="6"/>
    </row>
    <row r="16" spans="1:7" x14ac:dyDescent="0.25">
      <c r="A16" s="36" t="s">
        <v>47</v>
      </c>
      <c r="B16" s="41"/>
      <c r="C16" s="1">
        <v>150</v>
      </c>
      <c r="D16" s="4"/>
      <c r="E16" s="5"/>
      <c r="F16" s="1"/>
      <c r="G16" s="6"/>
    </row>
    <row r="17" spans="1:7" x14ac:dyDescent="0.25">
      <c r="A17" s="36" t="s">
        <v>48</v>
      </c>
      <c r="B17" s="39"/>
      <c r="C17" s="1">
        <v>50</v>
      </c>
      <c r="D17" s="4"/>
      <c r="E17" s="1"/>
      <c r="F17" s="1"/>
      <c r="G17" s="6"/>
    </row>
    <row r="18" spans="1:7" x14ac:dyDescent="0.25">
      <c r="A18" s="36" t="s">
        <v>49</v>
      </c>
      <c r="B18" s="39"/>
      <c r="C18" s="1">
        <v>50</v>
      </c>
      <c r="D18" s="4"/>
      <c r="E18" s="1"/>
      <c r="F18" s="1"/>
      <c r="G18" s="6"/>
    </row>
    <row r="19" spans="1:7" x14ac:dyDescent="0.25">
      <c r="A19" s="36" t="s">
        <v>50</v>
      </c>
      <c r="B19" s="40"/>
      <c r="C19" s="1">
        <v>600</v>
      </c>
      <c r="D19" s="4"/>
      <c r="E19" s="1"/>
      <c r="F19" s="1"/>
      <c r="G19" s="6"/>
    </row>
    <row r="20" spans="1:7" x14ac:dyDescent="0.25">
      <c r="A20" s="36" t="s">
        <v>37</v>
      </c>
      <c r="B20" s="41"/>
      <c r="C20" s="1">
        <v>5200</v>
      </c>
      <c r="D20" s="4"/>
      <c r="E20" s="1"/>
      <c r="F20" s="1"/>
      <c r="G20" s="6"/>
    </row>
    <row r="21" spans="1:7" x14ac:dyDescent="0.25">
      <c r="A21" s="36" t="s">
        <v>51</v>
      </c>
      <c r="B21" s="41"/>
      <c r="C21" s="1">
        <v>550</v>
      </c>
      <c r="D21" s="4"/>
      <c r="E21" s="1"/>
      <c r="F21" s="1"/>
      <c r="G21" s="6"/>
    </row>
    <row r="22" spans="1:7" x14ac:dyDescent="0.25">
      <c r="A22" s="36" t="s">
        <v>38</v>
      </c>
      <c r="B22" s="41"/>
      <c r="C22" s="1">
        <v>500</v>
      </c>
      <c r="D22" s="4"/>
      <c r="E22" s="1"/>
      <c r="F22" s="1"/>
      <c r="G22" s="6"/>
    </row>
    <row r="23" spans="1:7" x14ac:dyDescent="0.25">
      <c r="A23" s="36" t="s">
        <v>43</v>
      </c>
      <c r="B23" s="40"/>
      <c r="C23" s="1">
        <v>1500</v>
      </c>
      <c r="D23" s="4"/>
      <c r="E23" s="1"/>
      <c r="F23" s="1"/>
      <c r="G23" s="6"/>
    </row>
    <row r="24" spans="1:7" x14ac:dyDescent="0.25">
      <c r="A24" s="36" t="s">
        <v>12</v>
      </c>
      <c r="B24" s="40"/>
      <c r="C24" s="1">
        <v>100</v>
      </c>
      <c r="D24" s="4"/>
      <c r="E24" s="1"/>
      <c r="F24" s="1"/>
      <c r="G24" s="6"/>
    </row>
    <row r="25" spans="1:7" x14ac:dyDescent="0.25">
      <c r="A25" s="36" t="s">
        <v>52</v>
      </c>
      <c r="B25" s="40"/>
      <c r="C25" s="1">
        <v>1000</v>
      </c>
      <c r="D25" s="4"/>
      <c r="E25" s="1"/>
      <c r="F25" s="1"/>
      <c r="G25" s="6"/>
    </row>
    <row r="26" spans="1:7" ht="15.75" thickBot="1" x14ac:dyDescent="0.3">
      <c r="A26" s="36" t="s">
        <v>39</v>
      </c>
      <c r="B26" s="40"/>
      <c r="C26" s="1">
        <v>100</v>
      </c>
      <c r="D26" s="4"/>
      <c r="E26" s="1"/>
      <c r="F26" s="1"/>
      <c r="G26" s="6"/>
    </row>
    <row r="27" spans="1:7" ht="15.75" thickTop="1" x14ac:dyDescent="0.25">
      <c r="A27" s="35" t="s">
        <v>40</v>
      </c>
      <c r="B27" s="42"/>
      <c r="C27" s="8">
        <f>SUM(C6:C26)</f>
        <v>13254.2</v>
      </c>
      <c r="D27" s="9">
        <f>SUM(D6:D26)</f>
        <v>10410</v>
      </c>
      <c r="E27" s="8"/>
      <c r="F27" s="8">
        <f>SUM(F6:F26)</f>
        <v>0</v>
      </c>
      <c r="G27" s="10">
        <f>SUM(G6:G26)</f>
        <v>0</v>
      </c>
    </row>
    <row r="28" spans="1:7" x14ac:dyDescent="0.25">
      <c r="A28" s="43" t="s">
        <v>41</v>
      </c>
      <c r="B28" s="40"/>
      <c r="C28" s="45">
        <f>D27-C27</f>
        <v>-2844.2000000000007</v>
      </c>
      <c r="D28" s="4"/>
      <c r="E28" s="1"/>
      <c r="F28" s="47">
        <f>G27-F27</f>
        <v>0</v>
      </c>
      <c r="G28" s="6"/>
    </row>
    <row r="29" spans="1:7" ht="15.75" thickBot="1" x14ac:dyDescent="0.3">
      <c r="A29" s="43" t="s">
        <v>80</v>
      </c>
      <c r="B29" s="44"/>
      <c r="C29" s="72">
        <f>D5+C28</f>
        <v>235.22999999999911</v>
      </c>
      <c r="D29" s="46"/>
      <c r="E29" s="47"/>
      <c r="F29" s="72">
        <f>G5+F28</f>
        <v>0</v>
      </c>
      <c r="G29" s="48"/>
    </row>
    <row r="30" spans="1:7" ht="16.5" thickTop="1" thickBot="1" x14ac:dyDescent="0.3">
      <c r="A30" s="49" t="s">
        <v>42</v>
      </c>
      <c r="B30" s="50"/>
      <c r="C30" s="51">
        <f>SUM(C27:C28)</f>
        <v>10410</v>
      </c>
      <c r="D30" s="52">
        <f>SUM(D27:D29)</f>
        <v>10410</v>
      </c>
      <c r="E30" s="51"/>
      <c r="F30" s="51">
        <f>SUM(F27:F28)</f>
        <v>0</v>
      </c>
      <c r="G30" s="53">
        <f>SUM(G27:G29)</f>
        <v>0</v>
      </c>
    </row>
    <row r="31" spans="1:7" ht="15.75" customHeight="1" thickTop="1" x14ac:dyDescent="0.25">
      <c r="A31" s="34"/>
      <c r="B31" s="34"/>
      <c r="C31" s="34"/>
      <c r="D31" s="34"/>
      <c r="E31" s="34"/>
      <c r="F31" s="34"/>
      <c r="G31" s="34"/>
    </row>
    <row r="32" spans="1:7" ht="16.5" customHeight="1" thickBot="1" x14ac:dyDescent="0.3">
      <c r="A32" s="227" t="s">
        <v>95</v>
      </c>
      <c r="B32" s="227"/>
      <c r="C32" s="227"/>
      <c r="D32" s="227"/>
      <c r="E32" s="227"/>
      <c r="F32" s="227"/>
      <c r="G32" s="227"/>
    </row>
    <row r="33" spans="1:7" ht="16.5" thickTop="1" thickBot="1" x14ac:dyDescent="0.3">
      <c r="A33" s="227"/>
      <c r="B33" s="230"/>
      <c r="C33" s="230"/>
      <c r="D33" s="230"/>
      <c r="E33" s="230"/>
      <c r="F33" s="230"/>
      <c r="G33" s="230"/>
    </row>
    <row r="34" spans="1:7" ht="15.75" thickTop="1" x14ac:dyDescent="0.25">
      <c r="A34" s="35"/>
      <c r="B34" s="224" t="s">
        <v>25</v>
      </c>
      <c r="C34" s="224"/>
      <c r="D34" s="224"/>
      <c r="E34" s="225" t="s">
        <v>26</v>
      </c>
      <c r="F34" s="225"/>
      <c r="G34" s="226"/>
    </row>
    <row r="35" spans="1:7" ht="15.75" thickBot="1" x14ac:dyDescent="0.3">
      <c r="A35" s="74" t="s">
        <v>1</v>
      </c>
      <c r="B35" s="54" t="s">
        <v>27</v>
      </c>
      <c r="C35" s="2" t="s">
        <v>2</v>
      </c>
      <c r="D35" s="75" t="s">
        <v>3</v>
      </c>
      <c r="E35" s="2" t="s">
        <v>27</v>
      </c>
      <c r="F35" s="2" t="s">
        <v>2</v>
      </c>
      <c r="G35" s="75" t="s">
        <v>3</v>
      </c>
    </row>
    <row r="36" spans="1:7" ht="15.75" thickBot="1" x14ac:dyDescent="0.3">
      <c r="A36" s="76" t="s">
        <v>28</v>
      </c>
      <c r="B36" s="77"/>
      <c r="C36" s="78"/>
      <c r="D36" s="79">
        <f>C29</f>
        <v>235.22999999999911</v>
      </c>
      <c r="E36" s="78"/>
      <c r="F36" s="78"/>
      <c r="G36" s="79"/>
    </row>
    <row r="37" spans="1:7" x14ac:dyDescent="0.25">
      <c r="A37" s="36" t="s">
        <v>29</v>
      </c>
      <c r="B37" s="37">
        <v>70</v>
      </c>
      <c r="C37" s="1"/>
      <c r="D37" s="4">
        <f>95*B37</f>
        <v>6650</v>
      </c>
      <c r="E37" s="5"/>
      <c r="F37" s="1"/>
      <c r="G37" s="4"/>
    </row>
    <row r="38" spans="1:7" x14ac:dyDescent="0.25">
      <c r="A38" s="36" t="s">
        <v>44</v>
      </c>
      <c r="B38" s="37">
        <v>43</v>
      </c>
      <c r="C38" s="1"/>
      <c r="D38" s="4">
        <f>60*B38</f>
        <v>2580</v>
      </c>
      <c r="E38" s="5"/>
      <c r="F38" s="1"/>
      <c r="G38" s="4"/>
    </row>
    <row r="39" spans="1:7" x14ac:dyDescent="0.25">
      <c r="A39" s="36" t="s">
        <v>30</v>
      </c>
      <c r="B39" s="37">
        <v>10</v>
      </c>
      <c r="C39" s="1"/>
      <c r="D39" s="4">
        <f>20*B39</f>
        <v>200</v>
      </c>
      <c r="E39" s="5"/>
      <c r="F39" s="1"/>
      <c r="G39" s="4"/>
    </row>
    <row r="40" spans="1:7" x14ac:dyDescent="0.25">
      <c r="A40" s="36" t="s">
        <v>45</v>
      </c>
      <c r="B40" s="37"/>
      <c r="C40" s="1"/>
      <c r="D40" s="4"/>
      <c r="E40" s="5"/>
      <c r="F40" s="1"/>
      <c r="G40" s="4"/>
    </row>
    <row r="41" spans="1:7" x14ac:dyDescent="0.25">
      <c r="A41" s="36" t="s">
        <v>32</v>
      </c>
      <c r="B41" s="37">
        <v>200</v>
      </c>
      <c r="C41" s="1"/>
      <c r="D41" s="4">
        <f>B41*5</f>
        <v>1000</v>
      </c>
      <c r="E41" s="5"/>
      <c r="F41" s="1"/>
      <c r="G41" s="4"/>
    </row>
    <row r="42" spans="1:7" x14ac:dyDescent="0.25">
      <c r="A42" s="38" t="s">
        <v>46</v>
      </c>
      <c r="B42" s="37"/>
      <c r="C42" s="1"/>
      <c r="D42" s="4"/>
      <c r="E42" s="5"/>
      <c r="F42" s="1"/>
      <c r="G42" s="4"/>
    </row>
    <row r="43" spans="1:7" x14ac:dyDescent="0.25">
      <c r="A43" s="36" t="s">
        <v>33</v>
      </c>
      <c r="B43" s="39"/>
      <c r="C43" s="1">
        <v>731.4</v>
      </c>
      <c r="D43" s="4"/>
      <c r="E43" s="5"/>
      <c r="F43" s="1"/>
      <c r="G43" s="4"/>
    </row>
    <row r="44" spans="1:7" x14ac:dyDescent="0.25">
      <c r="A44" s="36" t="s">
        <v>34</v>
      </c>
      <c r="B44" s="39"/>
      <c r="C44" s="1">
        <f>0.4*(B37+B38+B39)</f>
        <v>49.2</v>
      </c>
      <c r="D44" s="4"/>
      <c r="E44" s="5"/>
      <c r="F44" s="1"/>
      <c r="G44" s="4"/>
    </row>
    <row r="45" spans="1:7" x14ac:dyDescent="0.25">
      <c r="A45" s="36" t="s">
        <v>35</v>
      </c>
      <c r="B45" s="40"/>
      <c r="C45" s="1">
        <v>600</v>
      </c>
      <c r="D45" s="4"/>
      <c r="E45" s="5"/>
      <c r="F45" s="1"/>
      <c r="G45" s="4"/>
    </row>
    <row r="46" spans="1:7" x14ac:dyDescent="0.25">
      <c r="A46" s="36" t="s">
        <v>36</v>
      </c>
      <c r="B46" s="41"/>
      <c r="C46" s="1">
        <f>17*(B37+B38+B39)</f>
        <v>2091</v>
      </c>
      <c r="D46" s="4"/>
      <c r="E46" s="5"/>
      <c r="F46" s="1"/>
      <c r="G46" s="4"/>
    </row>
    <row r="47" spans="1:7" x14ac:dyDescent="0.25">
      <c r="A47" s="36" t="s">
        <v>47</v>
      </c>
      <c r="B47" s="41"/>
      <c r="C47" s="1">
        <v>150</v>
      </c>
      <c r="D47" s="4"/>
      <c r="E47" s="5"/>
      <c r="F47" s="1"/>
      <c r="G47" s="4"/>
    </row>
    <row r="48" spans="1:7" x14ac:dyDescent="0.25">
      <c r="A48" s="36" t="s">
        <v>48</v>
      </c>
      <c r="B48" s="39"/>
      <c r="C48" s="1">
        <v>50</v>
      </c>
      <c r="D48" s="4"/>
      <c r="E48" s="1"/>
      <c r="F48" s="1"/>
      <c r="G48" s="4"/>
    </row>
    <row r="49" spans="1:7" x14ac:dyDescent="0.25">
      <c r="A49" s="36" t="s">
        <v>49</v>
      </c>
      <c r="B49" s="39"/>
      <c r="C49" s="1">
        <v>50</v>
      </c>
      <c r="D49" s="4"/>
      <c r="E49" s="1"/>
      <c r="F49" s="1"/>
      <c r="G49" s="4"/>
    </row>
    <row r="50" spans="1:7" x14ac:dyDescent="0.25">
      <c r="A50" s="36" t="s">
        <v>50</v>
      </c>
      <c r="B50" s="40"/>
      <c r="C50" s="1">
        <v>400</v>
      </c>
      <c r="D50" s="4"/>
      <c r="E50" s="1"/>
      <c r="F50" s="1"/>
      <c r="G50" s="4"/>
    </row>
    <row r="51" spans="1:7" x14ac:dyDescent="0.25">
      <c r="A51" s="36" t="s">
        <v>37</v>
      </c>
      <c r="B51" s="41"/>
      <c r="C51" s="1">
        <v>2600</v>
      </c>
      <c r="D51" s="4"/>
      <c r="E51" s="1"/>
      <c r="F51" s="1"/>
      <c r="G51" s="4"/>
    </row>
    <row r="52" spans="1:7" x14ac:dyDescent="0.25">
      <c r="A52" s="36" t="s">
        <v>51</v>
      </c>
      <c r="B52" s="41"/>
      <c r="C52" s="1">
        <v>700</v>
      </c>
      <c r="D52" s="4"/>
      <c r="E52" s="1"/>
      <c r="F52" s="1"/>
      <c r="G52" s="4"/>
    </row>
    <row r="53" spans="1:7" x14ac:dyDescent="0.25">
      <c r="A53" s="36" t="s">
        <v>38</v>
      </c>
      <c r="B53" s="41"/>
      <c r="C53" s="1">
        <v>250</v>
      </c>
      <c r="D53" s="4"/>
      <c r="E53" s="1"/>
      <c r="F53" s="1"/>
      <c r="G53" s="4"/>
    </row>
    <row r="54" spans="1:7" x14ac:dyDescent="0.25">
      <c r="A54" s="36" t="s">
        <v>43</v>
      </c>
      <c r="B54" s="40"/>
      <c r="C54" s="1">
        <v>1600</v>
      </c>
      <c r="D54" s="4"/>
      <c r="E54" s="1"/>
      <c r="F54" s="1"/>
      <c r="G54" s="4"/>
    </row>
    <row r="55" spans="1:7" x14ac:dyDescent="0.25">
      <c r="A55" s="36" t="s">
        <v>12</v>
      </c>
      <c r="B55" s="40"/>
      <c r="C55" s="1">
        <v>100</v>
      </c>
      <c r="D55" s="4"/>
      <c r="E55" s="1"/>
      <c r="F55" s="1"/>
      <c r="G55" s="4"/>
    </row>
    <row r="56" spans="1:7" x14ac:dyDescent="0.25">
      <c r="A56" s="36" t="s">
        <v>52</v>
      </c>
      <c r="B56" s="40"/>
      <c r="C56" s="1">
        <v>1000</v>
      </c>
      <c r="D56" s="4"/>
      <c r="E56" s="1"/>
      <c r="F56" s="1"/>
      <c r="G56" s="4"/>
    </row>
    <row r="57" spans="1:7" ht="15.75" thickBot="1" x14ac:dyDescent="0.3">
      <c r="A57" s="36" t="s">
        <v>39</v>
      </c>
      <c r="B57" s="40"/>
      <c r="C57" s="1">
        <v>100</v>
      </c>
      <c r="D57" s="4"/>
      <c r="E57" s="1"/>
      <c r="F57" s="1"/>
      <c r="G57" s="4"/>
    </row>
    <row r="58" spans="1:7" ht="15.75" thickTop="1" x14ac:dyDescent="0.25">
      <c r="A58" s="35" t="s">
        <v>40</v>
      </c>
      <c r="B58" s="29"/>
      <c r="C58" s="84">
        <f>SUM(C37:C57)</f>
        <v>10471.6</v>
      </c>
      <c r="D58" s="85">
        <f>SUM(D37:D57)</f>
        <v>10430</v>
      </c>
      <c r="E58" s="8"/>
      <c r="F58" s="8">
        <f>SUM(F37:F57)</f>
        <v>0</v>
      </c>
      <c r="G58" s="9">
        <f>SUM(G37:G57)</f>
        <v>0</v>
      </c>
    </row>
    <row r="59" spans="1:7" x14ac:dyDescent="0.25">
      <c r="A59" s="43" t="s">
        <v>41</v>
      </c>
      <c r="B59" s="91"/>
      <c r="C59" s="45">
        <f>D58-C58</f>
        <v>-41.600000000000364</v>
      </c>
      <c r="D59" s="92"/>
      <c r="E59" s="1"/>
      <c r="F59" s="47">
        <f>G58-F58</f>
        <v>0</v>
      </c>
      <c r="G59" s="4"/>
    </row>
    <row r="60" spans="1:7" ht="15.75" thickBot="1" x14ac:dyDescent="0.3">
      <c r="A60" s="43" t="s">
        <v>80</v>
      </c>
      <c r="B60" s="86"/>
      <c r="C60" s="93">
        <f>D36+C59</f>
        <v>193.62999999999874</v>
      </c>
      <c r="D60" s="87"/>
      <c r="E60" s="47"/>
      <c r="F60" s="73">
        <f>G36+F59</f>
        <v>0</v>
      </c>
      <c r="G60" s="46"/>
    </row>
    <row r="61" spans="1:7" ht="16.5" thickTop="1" thickBot="1" x14ac:dyDescent="0.3">
      <c r="A61" s="49" t="s">
        <v>42</v>
      </c>
      <c r="B61" s="81"/>
      <c r="C61" s="82">
        <f>SUM(C58:C59)</f>
        <v>10430</v>
      </c>
      <c r="D61" s="83">
        <f>SUM(D58:D60)</f>
        <v>10430</v>
      </c>
      <c r="E61" s="11"/>
      <c r="F61" s="11">
        <f>SUM(F58:F59)</f>
        <v>0</v>
      </c>
      <c r="G61" s="12">
        <f>SUM(G58:G60)</f>
        <v>0</v>
      </c>
    </row>
    <row r="62" spans="1:7" ht="15.75" thickTop="1" x14ac:dyDescent="0.25"/>
  </sheetData>
  <mergeCells count="6">
    <mergeCell ref="B34:D34"/>
    <mergeCell ref="E34:G34"/>
    <mergeCell ref="A1:G2"/>
    <mergeCell ref="B3:D3"/>
    <mergeCell ref="E3:G3"/>
    <mergeCell ref="A32:G33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J14" sqref="J14"/>
    </sheetView>
  </sheetViews>
  <sheetFormatPr defaultRowHeight="15" x14ac:dyDescent="0.25"/>
  <cols>
    <col min="1" max="1" width="44.28515625" bestFit="1" customWidth="1"/>
    <col min="2" max="2" width="6.42578125" bestFit="1" customWidth="1"/>
    <col min="3" max="3" width="11.140625" customWidth="1"/>
    <col min="4" max="4" width="11.42578125" customWidth="1"/>
  </cols>
  <sheetData>
    <row r="1" spans="1:7" ht="15" customHeight="1" thickBot="1" x14ac:dyDescent="0.3">
      <c r="A1" s="227" t="s">
        <v>87</v>
      </c>
      <c r="B1" s="227"/>
      <c r="C1" s="227"/>
      <c r="D1" s="227"/>
      <c r="E1" s="227"/>
      <c r="F1" s="227"/>
      <c r="G1" s="227"/>
    </row>
    <row r="2" spans="1:7" ht="15.75" customHeight="1" thickTop="1" thickBot="1" x14ac:dyDescent="0.3">
      <c r="A2" s="230"/>
      <c r="B2" s="230"/>
      <c r="C2" s="230"/>
      <c r="D2" s="230"/>
      <c r="E2" s="230"/>
      <c r="F2" s="230"/>
      <c r="G2" s="230"/>
    </row>
    <row r="3" spans="1:7" x14ac:dyDescent="0.25">
      <c r="A3" s="154"/>
      <c r="B3" s="231" t="s">
        <v>25</v>
      </c>
      <c r="C3" s="231"/>
      <c r="D3" s="231"/>
      <c r="E3" s="232" t="s">
        <v>88</v>
      </c>
      <c r="F3" s="232"/>
      <c r="G3" s="233"/>
    </row>
    <row r="4" spans="1:7" ht="15.75" thickBot="1" x14ac:dyDescent="0.3">
      <c r="A4" s="155" t="s">
        <v>1</v>
      </c>
      <c r="B4" s="105" t="s">
        <v>27</v>
      </c>
      <c r="C4" s="106" t="s">
        <v>2</v>
      </c>
      <c r="D4" s="94" t="s">
        <v>3</v>
      </c>
      <c r="E4" s="118" t="s">
        <v>27</v>
      </c>
      <c r="F4" s="118" t="s">
        <v>2</v>
      </c>
      <c r="G4" s="156" t="s">
        <v>3</v>
      </c>
    </row>
    <row r="5" spans="1:7" ht="15.75" thickBot="1" x14ac:dyDescent="0.3">
      <c r="A5" s="76" t="s">
        <v>28</v>
      </c>
      <c r="B5" s="77"/>
      <c r="C5" s="121"/>
      <c r="D5" s="122">
        <v>26.29</v>
      </c>
      <c r="E5" s="123"/>
      <c r="F5" s="123"/>
      <c r="G5" s="124"/>
    </row>
    <row r="6" spans="1:7" x14ac:dyDescent="0.25">
      <c r="A6" s="140" t="s">
        <v>29</v>
      </c>
      <c r="B6" s="141">
        <v>40</v>
      </c>
      <c r="C6" s="142"/>
      <c r="D6" s="143">
        <v>2800</v>
      </c>
      <c r="E6" s="144"/>
      <c r="F6" s="145"/>
      <c r="G6" s="146"/>
    </row>
    <row r="7" spans="1:7" x14ac:dyDescent="0.25">
      <c r="A7" s="147" t="s">
        <v>44</v>
      </c>
      <c r="B7" s="99">
        <v>45</v>
      </c>
      <c r="C7" s="100"/>
      <c r="D7" s="101">
        <v>2700</v>
      </c>
      <c r="E7" s="111"/>
      <c r="F7" s="109"/>
      <c r="G7" s="148"/>
    </row>
    <row r="8" spans="1:7" x14ac:dyDescent="0.25">
      <c r="A8" s="147" t="s">
        <v>30</v>
      </c>
      <c r="B8" s="99">
        <v>6</v>
      </c>
      <c r="C8" s="100"/>
      <c r="D8" s="101">
        <v>120</v>
      </c>
      <c r="E8" s="111"/>
      <c r="F8" s="109"/>
      <c r="G8" s="148"/>
    </row>
    <row r="9" spans="1:7" x14ac:dyDescent="0.25">
      <c r="A9" s="147" t="s">
        <v>81</v>
      </c>
      <c r="B9" s="99">
        <v>6</v>
      </c>
      <c r="C9" s="100">
        <v>24</v>
      </c>
      <c r="D9" s="101"/>
      <c r="E9" s="111"/>
      <c r="F9" s="119"/>
      <c r="G9" s="148"/>
    </row>
    <row r="10" spans="1:7" x14ac:dyDescent="0.25">
      <c r="A10" s="147" t="s">
        <v>53</v>
      </c>
      <c r="B10" s="99"/>
      <c r="C10" s="100"/>
      <c r="D10" s="117">
        <v>300</v>
      </c>
      <c r="E10" s="111"/>
      <c r="F10" s="109"/>
      <c r="G10" s="148"/>
    </row>
    <row r="11" spans="1:7" x14ac:dyDescent="0.25">
      <c r="A11" s="147" t="s">
        <v>89</v>
      </c>
      <c r="B11" s="99"/>
      <c r="C11" s="100"/>
      <c r="D11" s="117">
        <v>180</v>
      </c>
      <c r="E11" s="111"/>
      <c r="F11" s="109"/>
      <c r="G11" s="148"/>
    </row>
    <row r="12" spans="1:7" x14ac:dyDescent="0.25">
      <c r="A12" s="147" t="s">
        <v>54</v>
      </c>
      <c r="B12" s="99"/>
      <c r="C12" s="115">
        <v>380</v>
      </c>
      <c r="D12" s="117">
        <v>500</v>
      </c>
      <c r="E12" s="111"/>
      <c r="F12" s="119"/>
      <c r="G12" s="148"/>
    </row>
    <row r="13" spans="1:7" x14ac:dyDescent="0.25">
      <c r="A13" s="147" t="s">
        <v>45</v>
      </c>
      <c r="B13" s="99"/>
      <c r="C13" s="100"/>
      <c r="D13" s="117"/>
      <c r="E13" s="111"/>
      <c r="F13" s="109"/>
      <c r="G13" s="148"/>
    </row>
    <row r="14" spans="1:7" x14ac:dyDescent="0.25">
      <c r="A14" s="147" t="s">
        <v>32</v>
      </c>
      <c r="B14" s="99"/>
      <c r="C14" s="100"/>
      <c r="D14" s="116">
        <v>100</v>
      </c>
      <c r="E14" s="111"/>
      <c r="F14" s="109"/>
      <c r="G14" s="148"/>
    </row>
    <row r="15" spans="1:7" x14ac:dyDescent="0.25">
      <c r="A15" s="149" t="s">
        <v>46</v>
      </c>
      <c r="B15" s="108"/>
      <c r="C15" s="112">
        <v>0</v>
      </c>
      <c r="D15" s="110"/>
      <c r="E15" s="111"/>
      <c r="F15" s="112"/>
      <c r="G15" s="148"/>
    </row>
    <row r="16" spans="1:7" x14ac:dyDescent="0.25">
      <c r="A16" s="147" t="s">
        <v>33</v>
      </c>
      <c r="B16" s="102"/>
      <c r="C16" s="114">
        <v>585.1</v>
      </c>
      <c r="D16" s="101"/>
      <c r="E16" s="111"/>
      <c r="F16" s="120"/>
      <c r="G16" s="148"/>
    </row>
    <row r="17" spans="1:7" x14ac:dyDescent="0.25">
      <c r="A17" s="147" t="s">
        <v>34</v>
      </c>
      <c r="B17" s="102"/>
      <c r="C17" s="114">
        <v>38.800000000000004</v>
      </c>
      <c r="D17" s="101"/>
      <c r="E17" s="111"/>
      <c r="F17" s="120"/>
      <c r="G17" s="148"/>
    </row>
    <row r="18" spans="1:7" x14ac:dyDescent="0.25">
      <c r="A18" s="147" t="s">
        <v>35</v>
      </c>
      <c r="B18" s="103"/>
      <c r="C18" s="100">
        <v>400</v>
      </c>
      <c r="D18" s="101"/>
      <c r="E18" s="111"/>
      <c r="F18" s="120"/>
      <c r="G18" s="148"/>
    </row>
    <row r="19" spans="1:7" x14ac:dyDescent="0.25">
      <c r="A19" s="147" t="s">
        <v>36</v>
      </c>
      <c r="B19" s="104"/>
      <c r="C19" s="100">
        <v>1358</v>
      </c>
      <c r="D19" s="101"/>
      <c r="E19" s="111"/>
      <c r="F19" s="120"/>
      <c r="G19" s="148"/>
    </row>
    <row r="20" spans="1:7" x14ac:dyDescent="0.25">
      <c r="A20" s="147" t="s">
        <v>90</v>
      </c>
      <c r="B20" s="104"/>
      <c r="C20" s="112">
        <v>0</v>
      </c>
      <c r="D20" s="101"/>
      <c r="E20" s="111"/>
      <c r="F20" s="120"/>
      <c r="G20" s="148"/>
    </row>
    <row r="21" spans="1:7" x14ac:dyDescent="0.25">
      <c r="A21" s="147" t="s">
        <v>48</v>
      </c>
      <c r="B21" s="102"/>
      <c r="C21" s="100">
        <v>100</v>
      </c>
      <c r="D21" s="101"/>
      <c r="E21" s="109"/>
      <c r="F21" s="120"/>
      <c r="G21" s="148"/>
    </row>
    <row r="22" spans="1:7" x14ac:dyDescent="0.25">
      <c r="A22" s="147" t="s">
        <v>49</v>
      </c>
      <c r="B22" s="102"/>
      <c r="C22" s="112">
        <v>0</v>
      </c>
      <c r="D22" s="101"/>
      <c r="E22" s="109"/>
      <c r="F22" s="120"/>
      <c r="G22" s="148"/>
    </row>
    <row r="23" spans="1:7" x14ac:dyDescent="0.25">
      <c r="A23" s="147" t="s">
        <v>50</v>
      </c>
      <c r="B23" s="103"/>
      <c r="C23" s="112">
        <v>200</v>
      </c>
      <c r="D23" s="101"/>
      <c r="E23" s="109"/>
      <c r="F23" s="120"/>
      <c r="G23" s="148"/>
    </row>
    <row r="24" spans="1:7" x14ac:dyDescent="0.25">
      <c r="A24" s="147" t="s">
        <v>37</v>
      </c>
      <c r="B24" s="104"/>
      <c r="C24" s="113">
        <v>2170</v>
      </c>
      <c r="D24" s="101"/>
      <c r="E24" s="109"/>
      <c r="F24" s="120"/>
      <c r="G24" s="148"/>
    </row>
    <row r="25" spans="1:7" x14ac:dyDescent="0.25">
      <c r="A25" s="147" t="s">
        <v>51</v>
      </c>
      <c r="B25" s="104"/>
      <c r="C25" s="113">
        <v>150</v>
      </c>
      <c r="D25" s="101"/>
      <c r="E25" s="109"/>
      <c r="F25" s="120"/>
      <c r="G25" s="148"/>
    </row>
    <row r="26" spans="1:7" x14ac:dyDescent="0.25">
      <c r="A26" s="147" t="s">
        <v>38</v>
      </c>
      <c r="B26" s="104"/>
      <c r="C26" s="113">
        <v>150</v>
      </c>
      <c r="D26" s="101"/>
      <c r="E26" s="109"/>
      <c r="F26" s="120"/>
      <c r="G26" s="148"/>
    </row>
    <row r="27" spans="1:7" x14ac:dyDescent="0.25">
      <c r="A27" s="147" t="s">
        <v>43</v>
      </c>
      <c r="B27" s="103"/>
      <c r="C27" s="113">
        <v>500</v>
      </c>
      <c r="D27" s="101"/>
      <c r="E27" s="109"/>
      <c r="F27" s="120"/>
      <c r="G27" s="148"/>
    </row>
    <row r="28" spans="1:7" x14ac:dyDescent="0.25">
      <c r="A28" s="147" t="s">
        <v>12</v>
      </c>
      <c r="B28" s="103"/>
      <c r="C28" s="113">
        <v>50</v>
      </c>
      <c r="D28" s="101"/>
      <c r="E28" s="109"/>
      <c r="F28" s="120"/>
      <c r="G28" s="148"/>
    </row>
    <row r="29" spans="1:7" x14ac:dyDescent="0.25">
      <c r="A29" s="147" t="s">
        <v>52</v>
      </c>
      <c r="B29" s="103"/>
      <c r="C29" s="113">
        <v>400</v>
      </c>
      <c r="D29" s="101"/>
      <c r="E29" s="109"/>
      <c r="F29" s="120"/>
      <c r="G29" s="148"/>
    </row>
    <row r="30" spans="1:7" ht="15.75" thickBot="1" x14ac:dyDescent="0.3">
      <c r="A30" s="147" t="s">
        <v>39</v>
      </c>
      <c r="B30" s="103"/>
      <c r="C30" s="113">
        <v>200</v>
      </c>
      <c r="D30" s="101"/>
      <c r="E30" s="109"/>
      <c r="F30" s="112"/>
      <c r="G30" s="110"/>
    </row>
    <row r="31" spans="1:7" x14ac:dyDescent="0.25">
      <c r="A31" s="134" t="s">
        <v>40</v>
      </c>
      <c r="B31" s="135"/>
      <c r="C31" s="136">
        <v>6705.9</v>
      </c>
      <c r="D31" s="136">
        <v>6726.29</v>
      </c>
      <c r="E31" s="126"/>
      <c r="F31" s="127">
        <v>0</v>
      </c>
      <c r="G31" s="128">
        <v>0</v>
      </c>
    </row>
    <row r="32" spans="1:7" x14ac:dyDescent="0.25">
      <c r="A32" s="137" t="s">
        <v>41</v>
      </c>
      <c r="B32" s="3"/>
      <c r="C32" s="125">
        <v>20.390000000000327</v>
      </c>
      <c r="D32" s="125"/>
      <c r="E32" s="129"/>
      <c r="F32" s="125">
        <v>0</v>
      </c>
      <c r="G32" s="130"/>
    </row>
    <row r="33" spans="1:7" s="95" customFormat="1" ht="15.75" thickBot="1" x14ac:dyDescent="0.3">
      <c r="A33" s="138" t="s">
        <v>82</v>
      </c>
      <c r="B33" s="139"/>
      <c r="C33" s="132">
        <f>C32+D5</f>
        <v>46.680000000000327</v>
      </c>
      <c r="D33" s="132"/>
      <c r="E33" s="131"/>
      <c r="F33" s="132"/>
      <c r="G33" s="133"/>
    </row>
    <row r="34" spans="1:7" ht="15.75" thickBot="1" x14ac:dyDescent="0.3">
      <c r="A34" s="150" t="s">
        <v>42</v>
      </c>
      <c r="B34" s="151"/>
      <c r="C34" s="152">
        <v>6726.29</v>
      </c>
      <c r="D34" s="153">
        <v>6726.29</v>
      </c>
      <c r="E34" s="131"/>
      <c r="F34" s="132">
        <v>0</v>
      </c>
      <c r="G34" s="133">
        <v>0</v>
      </c>
    </row>
  </sheetData>
  <mergeCells count="3">
    <mergeCell ref="A1:G2"/>
    <mergeCell ref="B3:D3"/>
    <mergeCell ref="E3:G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31" sqref="A31"/>
    </sheetView>
  </sheetViews>
  <sheetFormatPr defaultRowHeight="15" x14ac:dyDescent="0.25"/>
  <cols>
    <col min="1" max="1" width="44.28515625" bestFit="1" customWidth="1"/>
    <col min="3" max="4" width="10.42578125" bestFit="1" customWidth="1"/>
  </cols>
  <sheetData>
    <row r="1" spans="1:7" ht="15.75" thickBot="1" x14ac:dyDescent="0.3">
      <c r="A1" s="227" t="s">
        <v>91</v>
      </c>
      <c r="B1" s="227"/>
      <c r="C1" s="227"/>
      <c r="D1" s="227"/>
      <c r="E1" s="227"/>
      <c r="F1" s="227"/>
      <c r="G1" s="227"/>
    </row>
    <row r="2" spans="1:7" ht="16.5" thickTop="1" thickBot="1" x14ac:dyDescent="0.3">
      <c r="A2" s="230"/>
      <c r="B2" s="230"/>
      <c r="C2" s="230"/>
      <c r="D2" s="230"/>
      <c r="E2" s="230"/>
      <c r="F2" s="230"/>
      <c r="G2" s="230"/>
    </row>
    <row r="3" spans="1:7" x14ac:dyDescent="0.25">
      <c r="A3" s="154"/>
      <c r="B3" s="224" t="s">
        <v>25</v>
      </c>
      <c r="C3" s="224"/>
      <c r="D3" s="224"/>
      <c r="E3" s="225" t="s">
        <v>26</v>
      </c>
      <c r="F3" s="225"/>
      <c r="G3" s="226"/>
    </row>
    <row r="4" spans="1:7" ht="15.75" thickBot="1" x14ac:dyDescent="0.3">
      <c r="A4" s="155" t="s">
        <v>1</v>
      </c>
      <c r="B4" s="105" t="s">
        <v>27</v>
      </c>
      <c r="C4" s="2" t="s">
        <v>2</v>
      </c>
      <c r="D4" s="157" t="s">
        <v>3</v>
      </c>
      <c r="E4" s="2" t="s">
        <v>27</v>
      </c>
      <c r="F4" s="2" t="s">
        <v>2</v>
      </c>
      <c r="G4" s="157" t="s">
        <v>3</v>
      </c>
    </row>
    <row r="5" spans="1:7" ht="15.75" thickBot="1" x14ac:dyDescent="0.3">
      <c r="A5" s="76" t="s">
        <v>28</v>
      </c>
      <c r="B5" s="77"/>
      <c r="C5" s="78"/>
      <c r="D5" s="79"/>
      <c r="E5" s="78"/>
      <c r="F5" s="78"/>
      <c r="G5" s="79"/>
    </row>
    <row r="6" spans="1:7" x14ac:dyDescent="0.25">
      <c r="A6" s="147" t="s">
        <v>29</v>
      </c>
      <c r="B6" s="99">
        <v>50</v>
      </c>
      <c r="C6" s="1"/>
      <c r="D6" s="92">
        <v>4750</v>
      </c>
      <c r="E6" s="5"/>
      <c r="F6" s="1"/>
      <c r="G6" s="92"/>
    </row>
    <row r="7" spans="1:7" x14ac:dyDescent="0.25">
      <c r="A7" s="147" t="s">
        <v>30</v>
      </c>
      <c r="B7" s="99">
        <v>3</v>
      </c>
      <c r="C7" s="1"/>
      <c r="D7" s="92">
        <v>60</v>
      </c>
      <c r="E7" s="5"/>
      <c r="F7" s="1"/>
      <c r="G7" s="92"/>
    </row>
    <row r="8" spans="1:7" x14ac:dyDescent="0.25">
      <c r="A8" s="147" t="s">
        <v>81</v>
      </c>
      <c r="B8" s="99">
        <v>3</v>
      </c>
      <c r="C8" s="1">
        <v>12</v>
      </c>
      <c r="D8" s="92"/>
      <c r="E8" s="5"/>
      <c r="F8" s="1"/>
      <c r="G8" s="92"/>
    </row>
    <row r="9" spans="1:7" x14ac:dyDescent="0.25">
      <c r="A9" s="147" t="s">
        <v>32</v>
      </c>
      <c r="B9" s="99"/>
      <c r="C9" s="1"/>
      <c r="D9" s="92">
        <v>500</v>
      </c>
      <c r="E9" s="5"/>
      <c r="F9" s="1"/>
      <c r="G9" s="92"/>
    </row>
    <row r="10" spans="1:7" x14ac:dyDescent="0.25">
      <c r="A10" s="158" t="s">
        <v>46</v>
      </c>
      <c r="B10" s="99"/>
      <c r="C10" s="1"/>
      <c r="D10" s="92"/>
      <c r="E10" s="5"/>
      <c r="F10" s="1"/>
      <c r="G10" s="92"/>
    </row>
    <row r="11" spans="1:7" x14ac:dyDescent="0.25">
      <c r="A11" s="147" t="s">
        <v>33</v>
      </c>
      <c r="B11" s="102"/>
      <c r="C11" s="1">
        <v>351.1</v>
      </c>
      <c r="D11" s="92"/>
      <c r="E11" s="5"/>
      <c r="F11" s="1"/>
      <c r="G11" s="92"/>
    </row>
    <row r="12" spans="1:7" x14ac:dyDescent="0.25">
      <c r="A12" s="147" t="s">
        <v>34</v>
      </c>
      <c r="B12" s="102"/>
      <c r="C12" s="1">
        <v>20</v>
      </c>
      <c r="D12" s="92"/>
      <c r="E12" s="5"/>
      <c r="F12" s="1"/>
      <c r="G12" s="92"/>
    </row>
    <row r="13" spans="1:7" x14ac:dyDescent="0.25">
      <c r="A13" s="147" t="s">
        <v>35</v>
      </c>
      <c r="B13" s="103"/>
      <c r="C13" s="1">
        <v>400</v>
      </c>
      <c r="D13" s="92"/>
      <c r="E13" s="5"/>
      <c r="F13" s="1"/>
      <c r="G13" s="92"/>
    </row>
    <row r="14" spans="1:7" x14ac:dyDescent="0.25">
      <c r="A14" s="147" t="s">
        <v>36</v>
      </c>
      <c r="B14" s="104"/>
      <c r="C14" s="1">
        <v>980</v>
      </c>
      <c r="D14" s="92"/>
      <c r="E14" s="5"/>
      <c r="F14" s="1"/>
      <c r="G14" s="92"/>
    </row>
    <row r="15" spans="1:7" x14ac:dyDescent="0.25">
      <c r="A15" s="147" t="s">
        <v>47</v>
      </c>
      <c r="B15" s="104"/>
      <c r="C15" s="1">
        <v>200</v>
      </c>
      <c r="D15" s="92"/>
      <c r="E15" s="5"/>
      <c r="F15" s="1"/>
      <c r="G15" s="92"/>
    </row>
    <row r="16" spans="1:7" x14ac:dyDescent="0.25">
      <c r="A16" s="147" t="s">
        <v>48</v>
      </c>
      <c r="B16" s="102"/>
      <c r="C16" s="1">
        <v>100</v>
      </c>
      <c r="D16" s="92"/>
      <c r="E16" s="1"/>
      <c r="F16" s="1"/>
      <c r="G16" s="92"/>
    </row>
    <row r="17" spans="1:7" x14ac:dyDescent="0.25">
      <c r="A17" s="147" t="s">
        <v>50</v>
      </c>
      <c r="B17" s="103"/>
      <c r="C17" s="1">
        <v>300</v>
      </c>
      <c r="D17" s="92"/>
      <c r="E17" s="1"/>
      <c r="F17" s="1"/>
      <c r="G17" s="92"/>
    </row>
    <row r="18" spans="1:7" x14ac:dyDescent="0.25">
      <c r="A18" s="147" t="s">
        <v>37</v>
      </c>
      <c r="B18" s="104"/>
      <c r="C18" s="1">
        <v>1100</v>
      </c>
      <c r="D18" s="92"/>
      <c r="E18" s="1"/>
      <c r="F18" s="1"/>
      <c r="G18" s="92"/>
    </row>
    <row r="19" spans="1:7" x14ac:dyDescent="0.25">
      <c r="A19" s="147" t="s">
        <v>51</v>
      </c>
      <c r="B19" s="104"/>
      <c r="C19" s="1">
        <v>300</v>
      </c>
      <c r="D19" s="92"/>
      <c r="E19" s="1"/>
      <c r="F19" s="1"/>
      <c r="G19" s="92"/>
    </row>
    <row r="20" spans="1:7" x14ac:dyDescent="0.25">
      <c r="A20" s="147" t="s">
        <v>38</v>
      </c>
      <c r="B20" s="104"/>
      <c r="C20" s="1">
        <v>70</v>
      </c>
      <c r="D20" s="92"/>
      <c r="E20" s="1"/>
      <c r="F20" s="1"/>
      <c r="G20" s="92"/>
    </row>
    <row r="21" spans="1:7" x14ac:dyDescent="0.25">
      <c r="A21" s="147" t="s">
        <v>43</v>
      </c>
      <c r="B21" s="103"/>
      <c r="C21" s="1">
        <v>550</v>
      </c>
      <c r="D21" s="92"/>
      <c r="E21" s="1"/>
      <c r="F21" s="1"/>
      <c r="G21" s="92"/>
    </row>
    <row r="22" spans="1:7" x14ac:dyDescent="0.25">
      <c r="A22" s="147" t="s">
        <v>12</v>
      </c>
      <c r="B22" s="103"/>
      <c r="C22" s="1">
        <v>50</v>
      </c>
      <c r="D22" s="92"/>
      <c r="E22" s="1"/>
      <c r="F22" s="1"/>
      <c r="G22" s="92"/>
    </row>
    <row r="23" spans="1:7" x14ac:dyDescent="0.25">
      <c r="A23" s="147" t="s">
        <v>52</v>
      </c>
      <c r="B23" s="103"/>
      <c r="C23" s="1">
        <v>800</v>
      </c>
      <c r="D23" s="92"/>
      <c r="E23" s="1"/>
      <c r="F23" s="1"/>
      <c r="G23" s="92"/>
    </row>
    <row r="24" spans="1:7" ht="15.75" thickBot="1" x14ac:dyDescent="0.3">
      <c r="A24" s="147" t="s">
        <v>39</v>
      </c>
      <c r="B24" s="103"/>
      <c r="C24" s="1">
        <v>71.900000000000006</v>
      </c>
      <c r="D24" s="92"/>
      <c r="E24" s="1"/>
      <c r="F24" s="1"/>
      <c r="G24" s="92"/>
    </row>
    <row r="25" spans="1:7" x14ac:dyDescent="0.25">
      <c r="A25" s="134" t="s">
        <v>40</v>
      </c>
      <c r="B25" s="29"/>
      <c r="C25" s="84">
        <f>SUM(C6:C24)</f>
        <v>5305</v>
      </c>
      <c r="D25" s="85">
        <f>SUM(D6:D24)</f>
        <v>5310</v>
      </c>
      <c r="E25" s="159"/>
      <c r="F25" s="84">
        <f>SUM(F6:F24)</f>
        <v>0</v>
      </c>
      <c r="G25" s="85">
        <f>SUM(G6:G24)</f>
        <v>0</v>
      </c>
    </row>
    <row r="26" spans="1:7" x14ac:dyDescent="0.25">
      <c r="A26" s="137" t="s">
        <v>41</v>
      </c>
      <c r="B26" s="160"/>
      <c r="C26" s="45">
        <f>D25-C25</f>
        <v>5</v>
      </c>
      <c r="D26" s="161"/>
      <c r="E26" s="162"/>
      <c r="F26" s="47">
        <f>G25-F25</f>
        <v>0</v>
      </c>
      <c r="G26" s="161"/>
    </row>
    <row r="27" spans="1:7" ht="15.75" thickBot="1" x14ac:dyDescent="0.3">
      <c r="A27" s="163" t="s">
        <v>82</v>
      </c>
      <c r="B27" s="23"/>
      <c r="C27" s="139"/>
      <c r="D27" s="164">
        <f>D5+C26</f>
        <v>5</v>
      </c>
      <c r="E27" s="23"/>
      <c r="F27" s="139"/>
      <c r="G27" s="164">
        <f>G5+F26</f>
        <v>0</v>
      </c>
    </row>
    <row r="28" spans="1:7" ht="15.75" thickBot="1" x14ac:dyDescent="0.3">
      <c r="A28" s="81" t="s">
        <v>42</v>
      </c>
      <c r="B28" s="81"/>
      <c r="C28" s="82">
        <f>SUM(C25:C26)</f>
        <v>5310</v>
      </c>
      <c r="D28" s="83">
        <f>SUM(D25:D26)</f>
        <v>5310</v>
      </c>
      <c r="E28" s="82"/>
      <c r="F28" s="82">
        <f>SUM(F25:F26)</f>
        <v>0</v>
      </c>
      <c r="G28" s="83">
        <f>SUM(G25:G26)</f>
        <v>0</v>
      </c>
    </row>
  </sheetData>
  <mergeCells count="3">
    <mergeCell ref="A1:G2"/>
    <mergeCell ref="B3:D3"/>
    <mergeCell ref="E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C19" sqref="C19"/>
    </sheetView>
  </sheetViews>
  <sheetFormatPr defaultRowHeight="15" x14ac:dyDescent="0.25"/>
  <cols>
    <col min="1" max="1" width="44.28515625" bestFit="1" customWidth="1"/>
    <col min="2" max="2" width="8" bestFit="1" customWidth="1"/>
    <col min="3" max="3" width="12" customWidth="1"/>
    <col min="4" max="4" width="11.5703125" customWidth="1"/>
  </cols>
  <sheetData>
    <row r="1" spans="1:7" ht="15.75" customHeight="1" x14ac:dyDescent="0.25">
      <c r="A1" s="230" t="s">
        <v>101</v>
      </c>
      <c r="B1" s="230"/>
      <c r="C1" s="230"/>
      <c r="D1" s="230"/>
      <c r="E1" s="230"/>
      <c r="F1" s="230"/>
      <c r="G1" s="230"/>
    </row>
    <row r="2" spans="1:7" ht="16.5" customHeight="1" thickBot="1" x14ac:dyDescent="0.3">
      <c r="A2" s="230"/>
      <c r="B2" s="230"/>
      <c r="C2" s="230"/>
      <c r="D2" s="230"/>
      <c r="E2" s="230"/>
      <c r="F2" s="230"/>
      <c r="G2" s="230"/>
    </row>
    <row r="3" spans="1:7" x14ac:dyDescent="0.25">
      <c r="A3" s="215"/>
      <c r="B3" s="234" t="s">
        <v>25</v>
      </c>
      <c r="C3" s="235"/>
      <c r="D3" s="236"/>
      <c r="E3" s="234" t="s">
        <v>26</v>
      </c>
      <c r="F3" s="235"/>
      <c r="G3" s="236"/>
    </row>
    <row r="4" spans="1:7" ht="15.75" thickBot="1" x14ac:dyDescent="0.3">
      <c r="A4" s="216" t="s">
        <v>1</v>
      </c>
      <c r="B4" s="187" t="s">
        <v>27</v>
      </c>
      <c r="C4" s="188" t="s">
        <v>2</v>
      </c>
      <c r="D4" s="189" t="s">
        <v>3</v>
      </c>
      <c r="E4" s="188" t="s">
        <v>27</v>
      </c>
      <c r="F4" s="188" t="s">
        <v>2</v>
      </c>
      <c r="G4" s="189" t="s">
        <v>3</v>
      </c>
    </row>
    <row r="5" spans="1:7" ht="15.75" thickBot="1" x14ac:dyDescent="0.3">
      <c r="A5" s="190" t="s">
        <v>28</v>
      </c>
      <c r="B5" s="191"/>
      <c r="C5" s="192"/>
      <c r="D5" s="193">
        <v>151.80000000000001</v>
      </c>
      <c r="E5" s="194"/>
      <c r="F5" s="194"/>
      <c r="G5" s="193"/>
    </row>
    <row r="6" spans="1:7" x14ac:dyDescent="0.25">
      <c r="A6" s="217" t="s">
        <v>29</v>
      </c>
      <c r="B6" s="195">
        <v>25</v>
      </c>
      <c r="C6" s="196"/>
      <c r="D6" s="197">
        <v>750</v>
      </c>
      <c r="E6" s="198"/>
      <c r="F6" s="199"/>
      <c r="G6" s="197">
        <v>0</v>
      </c>
    </row>
    <row r="7" spans="1:7" x14ac:dyDescent="0.25">
      <c r="A7" s="217" t="s">
        <v>30</v>
      </c>
      <c r="B7" s="195">
        <v>6</v>
      </c>
      <c r="C7" s="196"/>
      <c r="D7" s="197">
        <v>30</v>
      </c>
      <c r="E7" s="198"/>
      <c r="F7" s="199"/>
      <c r="G7" s="197">
        <v>0</v>
      </c>
    </row>
    <row r="8" spans="1:7" x14ac:dyDescent="0.25">
      <c r="A8" s="217" t="s">
        <v>31</v>
      </c>
      <c r="B8" s="195">
        <v>3</v>
      </c>
      <c r="C8" s="199">
        <v>12</v>
      </c>
      <c r="D8" s="197">
        <v>0</v>
      </c>
      <c r="E8" s="198"/>
      <c r="F8" s="199"/>
      <c r="G8" s="197">
        <v>0</v>
      </c>
    </row>
    <row r="9" spans="1:7" x14ac:dyDescent="0.25">
      <c r="A9" s="217" t="s">
        <v>32</v>
      </c>
      <c r="B9" s="195">
        <v>60</v>
      </c>
      <c r="C9" s="199"/>
      <c r="D9" s="197">
        <v>300</v>
      </c>
      <c r="E9" s="198"/>
      <c r="F9" s="199"/>
      <c r="G9" s="197">
        <v>0</v>
      </c>
    </row>
    <row r="10" spans="1:7" x14ac:dyDescent="0.25">
      <c r="A10" s="217" t="s">
        <v>33</v>
      </c>
      <c r="B10" s="200"/>
      <c r="C10" s="199">
        <v>58.5</v>
      </c>
      <c r="D10" s="197"/>
      <c r="E10" s="198"/>
      <c r="F10" s="199"/>
      <c r="G10" s="197"/>
    </row>
    <row r="11" spans="1:7" x14ac:dyDescent="0.25">
      <c r="A11" s="217" t="s">
        <v>34</v>
      </c>
      <c r="B11" s="200"/>
      <c r="C11" s="199">
        <v>3.4000000000000004</v>
      </c>
      <c r="D11" s="197"/>
      <c r="E11" s="198"/>
      <c r="F11" s="199"/>
      <c r="G11" s="197"/>
    </row>
    <row r="12" spans="1:7" x14ac:dyDescent="0.25">
      <c r="A12" s="217" t="s">
        <v>35</v>
      </c>
      <c r="B12" s="201"/>
      <c r="C12" s="199">
        <v>240</v>
      </c>
      <c r="D12" s="197"/>
      <c r="E12" s="198"/>
      <c r="F12" s="199"/>
      <c r="G12" s="197"/>
    </row>
    <row r="13" spans="1:7" x14ac:dyDescent="0.25">
      <c r="A13" s="217" t="s">
        <v>36</v>
      </c>
      <c r="B13" s="202"/>
      <c r="C13" s="199">
        <v>306</v>
      </c>
      <c r="D13" s="197"/>
      <c r="E13" s="198"/>
      <c r="F13" s="199"/>
      <c r="G13" s="197"/>
    </row>
    <row r="14" spans="1:7" x14ac:dyDescent="0.25">
      <c r="A14" s="217" t="s">
        <v>37</v>
      </c>
      <c r="B14" s="202"/>
      <c r="C14" s="199">
        <v>500</v>
      </c>
      <c r="D14" s="197"/>
      <c r="E14" s="199"/>
      <c r="F14" s="199"/>
      <c r="G14" s="197"/>
    </row>
    <row r="15" spans="1:7" x14ac:dyDescent="0.25">
      <c r="A15" s="217" t="s">
        <v>38</v>
      </c>
      <c r="B15" s="202"/>
      <c r="C15" s="199">
        <v>10</v>
      </c>
      <c r="D15" s="197"/>
      <c r="E15" s="199"/>
      <c r="F15" s="199"/>
      <c r="G15" s="197"/>
    </row>
    <row r="16" spans="1:7" x14ac:dyDescent="0.25">
      <c r="A16" s="217" t="s">
        <v>52</v>
      </c>
      <c r="B16" s="202"/>
      <c r="C16" s="199">
        <v>50</v>
      </c>
      <c r="D16" s="197"/>
      <c r="E16" s="199"/>
      <c r="F16" s="199"/>
      <c r="G16" s="197"/>
    </row>
    <row r="17" spans="1:7" x14ac:dyDescent="0.25">
      <c r="A17" s="217" t="s">
        <v>43</v>
      </c>
      <c r="B17" s="202"/>
      <c r="C17" s="199">
        <v>0</v>
      </c>
      <c r="D17" s="197"/>
      <c r="E17" s="199"/>
      <c r="F17" s="199"/>
      <c r="G17" s="197"/>
    </row>
    <row r="18" spans="1:7" ht="15.75" thickBot="1" x14ac:dyDescent="0.3">
      <c r="A18" s="217" t="s">
        <v>39</v>
      </c>
      <c r="B18" s="201"/>
      <c r="C18" s="199">
        <v>50</v>
      </c>
      <c r="D18" s="197"/>
      <c r="E18" s="199"/>
      <c r="F18" s="199"/>
      <c r="G18" s="197"/>
    </row>
    <row r="19" spans="1:7" ht="15.75" thickTop="1" x14ac:dyDescent="0.25">
      <c r="A19" s="218" t="s">
        <v>40</v>
      </c>
      <c r="B19" s="203"/>
      <c r="C19" s="204">
        <f>SUM(C8:C18)</f>
        <v>1229.9000000000001</v>
      </c>
      <c r="D19" s="205">
        <f>SUM(D6:D9)</f>
        <v>1080</v>
      </c>
      <c r="E19" s="206"/>
      <c r="F19" s="204">
        <v>0</v>
      </c>
      <c r="G19" s="205">
        <v>0</v>
      </c>
    </row>
    <row r="20" spans="1:7" s="34" customFormat="1" x14ac:dyDescent="0.25">
      <c r="A20" s="219" t="s">
        <v>41</v>
      </c>
      <c r="B20" s="207"/>
      <c r="C20" s="208">
        <f>D19-C19</f>
        <v>-149.90000000000009</v>
      </c>
      <c r="D20" s="209"/>
      <c r="E20" s="210"/>
      <c r="F20" s="208">
        <v>0</v>
      </c>
      <c r="G20" s="209"/>
    </row>
    <row r="21" spans="1:7" ht="15.75" thickBot="1" x14ac:dyDescent="0.3">
      <c r="A21" s="219" t="s">
        <v>82</v>
      </c>
      <c r="B21" s="207"/>
      <c r="C21" s="210">
        <f>D5+C20</f>
        <v>1.8999999999999204</v>
      </c>
      <c r="D21" s="211"/>
      <c r="E21" s="210"/>
      <c r="F21" s="210">
        <v>0</v>
      </c>
      <c r="G21" s="209"/>
    </row>
    <row r="22" spans="1:7" ht="16.5" customHeight="1" thickTop="1" thickBot="1" x14ac:dyDescent="0.3">
      <c r="A22" s="220" t="s">
        <v>42</v>
      </c>
      <c r="B22" s="212"/>
      <c r="C22" s="213">
        <f>C19+C20</f>
        <v>1080</v>
      </c>
      <c r="D22" s="214">
        <f>D19</f>
        <v>1080</v>
      </c>
      <c r="E22" s="213"/>
      <c r="F22" s="213">
        <v>0</v>
      </c>
      <c r="G22" s="214">
        <v>0</v>
      </c>
    </row>
    <row r="23" spans="1:7" ht="16.5" customHeight="1" x14ac:dyDescent="0.25"/>
    <row r="41" s="34" customFormat="1" x14ac:dyDescent="0.25"/>
  </sheetData>
  <mergeCells count="3">
    <mergeCell ref="A1:G2"/>
    <mergeCell ref="B3:D3"/>
    <mergeCell ref="E3:G3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G2"/>
    </sheetView>
  </sheetViews>
  <sheetFormatPr defaultRowHeight="15" x14ac:dyDescent="0.25"/>
  <cols>
    <col min="1" max="1" width="44.28515625" bestFit="1" customWidth="1"/>
    <col min="3" max="3" width="11.140625" customWidth="1"/>
    <col min="4" max="4" width="11.5703125" customWidth="1"/>
  </cols>
  <sheetData>
    <row r="1" spans="1:7" ht="15.75" customHeight="1" thickBot="1" x14ac:dyDescent="0.3">
      <c r="A1" s="227" t="s">
        <v>92</v>
      </c>
      <c r="B1" s="227"/>
      <c r="C1" s="227"/>
      <c r="D1" s="227"/>
      <c r="E1" s="227"/>
      <c r="F1" s="227"/>
      <c r="G1" s="227"/>
    </row>
    <row r="2" spans="1:7" ht="16.5" customHeight="1" thickTop="1" thickBot="1" x14ac:dyDescent="0.3">
      <c r="A2" s="227"/>
      <c r="B2" s="227"/>
      <c r="C2" s="227"/>
      <c r="D2" s="227"/>
      <c r="E2" s="227"/>
      <c r="F2" s="227"/>
      <c r="G2" s="227"/>
    </row>
    <row r="3" spans="1:7" ht="15.75" thickTop="1" x14ac:dyDescent="0.25">
      <c r="A3" s="96"/>
      <c r="B3" s="228" t="s">
        <v>25</v>
      </c>
      <c r="C3" s="228"/>
      <c r="D3" s="228"/>
      <c r="E3" s="229" t="s">
        <v>26</v>
      </c>
      <c r="F3" s="229"/>
      <c r="G3" s="229"/>
    </row>
    <row r="4" spans="1:7" ht="15.75" thickBot="1" x14ac:dyDescent="0.3">
      <c r="A4" s="97" t="s">
        <v>1</v>
      </c>
      <c r="B4" s="105" t="s">
        <v>27</v>
      </c>
      <c r="C4" s="2" t="s">
        <v>2</v>
      </c>
      <c r="D4" s="157" t="s">
        <v>3</v>
      </c>
      <c r="E4" s="2" t="s">
        <v>27</v>
      </c>
      <c r="F4" s="2" t="s">
        <v>2</v>
      </c>
      <c r="G4" s="80" t="s">
        <v>3</v>
      </c>
    </row>
    <row r="5" spans="1:7" ht="15.75" thickTop="1" x14ac:dyDescent="0.25">
      <c r="A5" s="107" t="s">
        <v>28</v>
      </c>
      <c r="B5" s="165"/>
      <c r="C5" s="166"/>
      <c r="D5" s="167">
        <v>84.26</v>
      </c>
      <c r="E5" s="171"/>
      <c r="F5" s="166"/>
      <c r="G5" s="167"/>
    </row>
    <row r="6" spans="1:7" x14ac:dyDescent="0.25">
      <c r="A6" s="98" t="s">
        <v>29</v>
      </c>
      <c r="B6" s="99">
        <v>60</v>
      </c>
      <c r="C6" s="1"/>
      <c r="D6" s="168">
        <v>3600</v>
      </c>
      <c r="E6" s="172"/>
      <c r="F6" s="1"/>
      <c r="G6" s="92"/>
    </row>
    <row r="7" spans="1:7" s="95" customFormat="1" x14ac:dyDescent="0.25">
      <c r="A7" s="98" t="s">
        <v>30</v>
      </c>
      <c r="B7" s="99"/>
      <c r="C7" s="1"/>
      <c r="D7" s="168">
        <v>180</v>
      </c>
      <c r="E7" s="172"/>
      <c r="F7" s="1"/>
      <c r="G7" s="92"/>
    </row>
    <row r="8" spans="1:7" x14ac:dyDescent="0.25">
      <c r="A8" s="98" t="s">
        <v>83</v>
      </c>
      <c r="B8" s="99"/>
      <c r="C8" s="1"/>
      <c r="D8" s="92">
        <v>500</v>
      </c>
      <c r="E8" s="172"/>
      <c r="F8" s="1"/>
      <c r="G8" s="92"/>
    </row>
    <row r="9" spans="1:7" x14ac:dyDescent="0.25">
      <c r="A9" s="98" t="s">
        <v>33</v>
      </c>
      <c r="B9" s="102"/>
      <c r="C9" s="1">
        <v>146.30000000000001</v>
      </c>
      <c r="D9" s="92"/>
      <c r="E9" s="172"/>
      <c r="F9" s="1"/>
      <c r="G9" s="92"/>
    </row>
    <row r="10" spans="1:7" x14ac:dyDescent="0.25">
      <c r="A10" s="98" t="s">
        <v>34</v>
      </c>
      <c r="B10" s="102"/>
      <c r="C10" s="1">
        <v>13.2</v>
      </c>
      <c r="D10" s="92"/>
      <c r="E10" s="172"/>
      <c r="F10" s="1"/>
      <c r="G10" s="92"/>
    </row>
    <row r="11" spans="1:7" x14ac:dyDescent="0.25">
      <c r="A11" s="98" t="s">
        <v>84</v>
      </c>
      <c r="B11" s="103"/>
      <c r="C11" s="1">
        <v>500</v>
      </c>
      <c r="D11" s="92"/>
      <c r="E11" s="172"/>
      <c r="F11" s="1"/>
      <c r="G11" s="92"/>
    </row>
    <row r="12" spans="1:7" x14ac:dyDescent="0.25">
      <c r="A12" s="98" t="s">
        <v>85</v>
      </c>
      <c r="B12" s="104"/>
      <c r="C12" s="1">
        <v>2970</v>
      </c>
      <c r="D12" s="92"/>
      <c r="E12" s="172"/>
      <c r="F12" s="1"/>
      <c r="G12" s="92"/>
    </row>
    <row r="13" spans="1:7" s="95" customFormat="1" x14ac:dyDescent="0.25">
      <c r="A13" s="98" t="s">
        <v>90</v>
      </c>
      <c r="B13" s="104"/>
      <c r="C13" s="1">
        <v>20</v>
      </c>
      <c r="D13" s="92"/>
      <c r="E13" s="172"/>
      <c r="F13" s="1"/>
      <c r="G13" s="92"/>
    </row>
    <row r="14" spans="1:7" s="34" customFormat="1" x14ac:dyDescent="0.25">
      <c r="A14" s="98" t="s">
        <v>50</v>
      </c>
      <c r="B14" s="103"/>
      <c r="C14" s="1">
        <v>100</v>
      </c>
      <c r="D14" s="92"/>
      <c r="E14" s="173"/>
      <c r="F14" s="1"/>
      <c r="G14" s="92"/>
    </row>
    <row r="15" spans="1:7" x14ac:dyDescent="0.25">
      <c r="A15" s="98" t="s">
        <v>37</v>
      </c>
      <c r="B15" s="104"/>
      <c r="C15" s="1">
        <v>250</v>
      </c>
      <c r="D15" s="92"/>
      <c r="E15" s="173"/>
      <c r="F15" s="1"/>
      <c r="G15" s="92"/>
    </row>
    <row r="16" spans="1:7" x14ac:dyDescent="0.25">
      <c r="A16" s="98" t="s">
        <v>51</v>
      </c>
      <c r="B16" s="104"/>
      <c r="C16" s="1">
        <v>260</v>
      </c>
      <c r="D16" s="92"/>
      <c r="E16" s="173"/>
      <c r="F16" s="1"/>
      <c r="G16" s="92"/>
    </row>
    <row r="17" spans="1:7" x14ac:dyDescent="0.25">
      <c r="A17" s="98" t="s">
        <v>38</v>
      </c>
      <c r="B17" s="104"/>
      <c r="C17" s="1">
        <v>15</v>
      </c>
      <c r="D17" s="92"/>
      <c r="E17" s="173"/>
      <c r="F17" s="1"/>
      <c r="G17" s="92"/>
    </row>
    <row r="18" spans="1:7" x14ac:dyDescent="0.25">
      <c r="A18" s="98" t="s">
        <v>43</v>
      </c>
      <c r="B18" s="103"/>
      <c r="C18" s="1">
        <v>35</v>
      </c>
      <c r="D18" s="92"/>
      <c r="E18" s="173"/>
      <c r="F18" s="1"/>
      <c r="G18" s="92"/>
    </row>
    <row r="19" spans="1:7" x14ac:dyDescent="0.25">
      <c r="A19" s="98" t="s">
        <v>52</v>
      </c>
      <c r="B19" s="103"/>
      <c r="C19" s="1">
        <v>50</v>
      </c>
      <c r="D19" s="92"/>
      <c r="E19" s="173"/>
      <c r="F19" s="1"/>
      <c r="G19" s="92"/>
    </row>
    <row r="20" spans="1:7" ht="15.75" thickBot="1" x14ac:dyDescent="0.3">
      <c r="A20" s="98" t="s">
        <v>39</v>
      </c>
      <c r="B20" s="23"/>
      <c r="C20" s="169">
        <v>4.76</v>
      </c>
      <c r="D20" s="170"/>
      <c r="E20" s="174"/>
      <c r="F20" s="169"/>
      <c r="G20" s="170"/>
    </row>
    <row r="21" spans="1:7" ht="15.75" thickTop="1" x14ac:dyDescent="0.25">
      <c r="A21" s="96" t="s">
        <v>40</v>
      </c>
      <c r="B21" s="103"/>
      <c r="C21" s="1">
        <f>SUM(C6:C20)</f>
        <v>4364.26</v>
      </c>
      <c r="D21" s="92">
        <f>SUM(D5:D20)</f>
        <v>4364.26</v>
      </c>
      <c r="E21" s="1"/>
      <c r="F21" s="1">
        <f>SUM(F6:F20)</f>
        <v>0</v>
      </c>
      <c r="G21" s="6">
        <f>SUM(G6:G20)</f>
        <v>0</v>
      </c>
    </row>
    <row r="22" spans="1:7" ht="15.75" thickBot="1" x14ac:dyDescent="0.3">
      <c r="A22" s="43" t="s">
        <v>41</v>
      </c>
      <c r="B22" s="160"/>
      <c r="C22" s="45">
        <f>D21-C21</f>
        <v>0</v>
      </c>
      <c r="D22" s="161"/>
      <c r="E22" s="47"/>
      <c r="F22" s="47">
        <f>G21-F21</f>
        <v>0</v>
      </c>
      <c r="G22" s="48"/>
    </row>
    <row r="23" spans="1:7" ht="16.5" thickTop="1" thickBot="1" x14ac:dyDescent="0.3">
      <c r="A23" s="49" t="s">
        <v>42</v>
      </c>
      <c r="B23" s="50"/>
      <c r="C23" s="51">
        <f>SUM(C21:C22)</f>
        <v>4364.26</v>
      </c>
      <c r="D23" s="52">
        <f>SUM(D21:D22)</f>
        <v>4364.26</v>
      </c>
      <c r="E23" s="51"/>
      <c r="F23" s="51">
        <f>SUM(F21:F22)</f>
        <v>0</v>
      </c>
      <c r="G23" s="53">
        <f>SUM(G21:G22)</f>
        <v>0</v>
      </c>
    </row>
    <row r="24" spans="1:7" ht="15.75" thickTop="1" x14ac:dyDescent="0.25">
      <c r="A24" s="95"/>
      <c r="B24" s="95"/>
      <c r="C24" s="95"/>
      <c r="D24" s="95"/>
      <c r="E24" s="95"/>
      <c r="F24" s="95"/>
      <c r="G24" s="95"/>
    </row>
    <row r="25" spans="1:7" ht="15.75" customHeight="1" thickBot="1" x14ac:dyDescent="0.3">
      <c r="A25" s="227" t="s">
        <v>93</v>
      </c>
      <c r="B25" s="227"/>
      <c r="C25" s="227"/>
      <c r="D25" s="227"/>
      <c r="E25" s="227"/>
      <c r="F25" s="227"/>
      <c r="G25" s="227"/>
    </row>
    <row r="26" spans="1:7" ht="16.5" customHeight="1" thickTop="1" thickBot="1" x14ac:dyDescent="0.3">
      <c r="A26" s="227"/>
      <c r="B26" s="227"/>
      <c r="C26" s="227"/>
      <c r="D26" s="227"/>
      <c r="E26" s="227"/>
      <c r="F26" s="227"/>
      <c r="G26" s="227"/>
    </row>
    <row r="27" spans="1:7" ht="15.75" thickTop="1" x14ac:dyDescent="0.25">
      <c r="A27" s="96"/>
      <c r="B27" s="228" t="s">
        <v>25</v>
      </c>
      <c r="C27" s="228"/>
      <c r="D27" s="228"/>
      <c r="E27" s="229" t="s">
        <v>26</v>
      </c>
      <c r="F27" s="229"/>
      <c r="G27" s="229"/>
    </row>
    <row r="28" spans="1:7" ht="15.75" thickBot="1" x14ac:dyDescent="0.3">
      <c r="A28" s="97" t="s">
        <v>1</v>
      </c>
      <c r="B28" s="105" t="s">
        <v>27</v>
      </c>
      <c r="C28" s="2" t="s">
        <v>2</v>
      </c>
      <c r="D28" s="157" t="s">
        <v>3</v>
      </c>
      <c r="E28" s="2" t="s">
        <v>27</v>
      </c>
      <c r="F28" s="2" t="s">
        <v>2</v>
      </c>
      <c r="G28" s="80" t="s">
        <v>3</v>
      </c>
    </row>
    <row r="29" spans="1:7" ht="15.75" thickTop="1" x14ac:dyDescent="0.25">
      <c r="A29" s="107" t="s">
        <v>28</v>
      </c>
      <c r="B29" s="165"/>
      <c r="C29" s="166"/>
      <c r="D29" s="167">
        <f>C22</f>
        <v>0</v>
      </c>
      <c r="E29" s="171"/>
      <c r="F29" s="166"/>
      <c r="G29" s="167"/>
    </row>
    <row r="30" spans="1:7" x14ac:dyDescent="0.25">
      <c r="A30" s="98" t="s">
        <v>29</v>
      </c>
      <c r="B30" s="99">
        <v>67</v>
      </c>
      <c r="C30" s="1"/>
      <c r="D30" s="168">
        <v>4020</v>
      </c>
      <c r="E30" s="172"/>
      <c r="F30" s="1"/>
      <c r="G30" s="92"/>
    </row>
    <row r="31" spans="1:7" x14ac:dyDescent="0.25">
      <c r="A31" s="98" t="s">
        <v>30</v>
      </c>
      <c r="B31" s="99"/>
      <c r="C31" s="1"/>
      <c r="D31" s="168"/>
      <c r="E31" s="172"/>
      <c r="F31" s="1"/>
      <c r="G31" s="92"/>
    </row>
    <row r="32" spans="1:7" x14ac:dyDescent="0.25">
      <c r="A32" s="98" t="s">
        <v>83</v>
      </c>
      <c r="B32" s="99"/>
      <c r="C32" s="1"/>
      <c r="D32" s="92">
        <v>500</v>
      </c>
      <c r="E32" s="172"/>
      <c r="F32" s="1"/>
      <c r="G32" s="92"/>
    </row>
    <row r="33" spans="1:7" x14ac:dyDescent="0.25">
      <c r="A33" s="98" t="s">
        <v>33</v>
      </c>
      <c r="B33" s="102"/>
      <c r="C33" s="1">
        <v>146.30000000000001</v>
      </c>
      <c r="D33" s="92"/>
      <c r="E33" s="172"/>
      <c r="F33" s="1"/>
      <c r="G33" s="92"/>
    </row>
    <row r="34" spans="1:7" x14ac:dyDescent="0.25">
      <c r="A34" s="98" t="s">
        <v>34</v>
      </c>
      <c r="B34" s="102"/>
      <c r="C34" s="1">
        <v>13.4</v>
      </c>
      <c r="D34" s="92"/>
      <c r="E34" s="172"/>
      <c r="F34" s="1"/>
      <c r="G34" s="92"/>
    </row>
    <row r="35" spans="1:7" x14ac:dyDescent="0.25">
      <c r="A35" s="98" t="s">
        <v>84</v>
      </c>
      <c r="B35" s="103"/>
      <c r="C35" s="1">
        <v>500</v>
      </c>
      <c r="D35" s="92"/>
      <c r="E35" s="172"/>
      <c r="F35" s="1"/>
      <c r="G35" s="92"/>
    </row>
    <row r="36" spans="1:7" x14ac:dyDescent="0.25">
      <c r="A36" s="98" t="s">
        <v>85</v>
      </c>
      <c r="B36" s="104"/>
      <c r="C36" s="1">
        <v>2010</v>
      </c>
      <c r="D36" s="92"/>
      <c r="E36" s="172"/>
      <c r="F36" s="1"/>
      <c r="G36" s="92"/>
    </row>
    <row r="37" spans="1:7" x14ac:dyDescent="0.25">
      <c r="A37" s="98" t="s">
        <v>90</v>
      </c>
      <c r="B37" s="104"/>
      <c r="C37" s="1">
        <v>20</v>
      </c>
      <c r="D37" s="92"/>
      <c r="E37" s="172"/>
      <c r="F37" s="1"/>
      <c r="G37" s="92"/>
    </row>
    <row r="38" spans="1:7" x14ac:dyDescent="0.25">
      <c r="A38" s="98" t="s">
        <v>50</v>
      </c>
      <c r="B38" s="103"/>
      <c r="C38" s="1">
        <v>100</v>
      </c>
      <c r="D38" s="92"/>
      <c r="E38" s="173"/>
      <c r="F38" s="1"/>
      <c r="G38" s="92"/>
    </row>
    <row r="39" spans="1:7" x14ac:dyDescent="0.25">
      <c r="A39" s="98" t="s">
        <v>37</v>
      </c>
      <c r="B39" s="104"/>
      <c r="C39" s="1">
        <v>1350</v>
      </c>
      <c r="D39" s="92"/>
      <c r="E39" s="173"/>
      <c r="F39" s="1"/>
      <c r="G39" s="92"/>
    </row>
    <row r="40" spans="1:7" x14ac:dyDescent="0.25">
      <c r="A40" s="98" t="s">
        <v>51</v>
      </c>
      <c r="B40" s="104"/>
      <c r="C40" s="1">
        <v>260</v>
      </c>
      <c r="D40" s="92"/>
      <c r="E40" s="173"/>
      <c r="F40" s="1"/>
      <c r="G40" s="92"/>
    </row>
    <row r="41" spans="1:7" x14ac:dyDescent="0.25">
      <c r="A41" s="98" t="s">
        <v>38</v>
      </c>
      <c r="B41" s="104"/>
      <c r="C41" s="1">
        <v>15</v>
      </c>
      <c r="D41" s="92"/>
      <c r="E41" s="173"/>
      <c r="F41" s="1"/>
      <c r="G41" s="92"/>
    </row>
    <row r="42" spans="1:7" x14ac:dyDescent="0.25">
      <c r="A42" s="98" t="s">
        <v>43</v>
      </c>
      <c r="B42" s="103"/>
      <c r="C42" s="1">
        <v>50</v>
      </c>
      <c r="D42" s="92"/>
      <c r="E42" s="173"/>
      <c r="F42" s="1"/>
      <c r="G42" s="92"/>
    </row>
    <row r="43" spans="1:7" x14ac:dyDescent="0.25">
      <c r="A43" s="98" t="s">
        <v>52</v>
      </c>
      <c r="B43" s="103"/>
      <c r="C43" s="1">
        <v>50</v>
      </c>
      <c r="D43" s="92"/>
      <c r="E43" s="173"/>
      <c r="F43" s="1"/>
      <c r="G43" s="92"/>
    </row>
    <row r="44" spans="1:7" ht="15.75" thickBot="1" x14ac:dyDescent="0.3">
      <c r="A44" s="98" t="s">
        <v>39</v>
      </c>
      <c r="B44" s="23"/>
      <c r="C44" s="169">
        <v>5.3</v>
      </c>
      <c r="D44" s="170"/>
      <c r="E44" s="174"/>
      <c r="F44" s="169"/>
      <c r="G44" s="170"/>
    </row>
    <row r="45" spans="1:7" ht="15.75" thickTop="1" x14ac:dyDescent="0.25">
      <c r="A45" s="96" t="s">
        <v>40</v>
      </c>
      <c r="B45" s="103"/>
      <c r="C45" s="1">
        <f>SUM(C30:C44)</f>
        <v>4520</v>
      </c>
      <c r="D45" s="92">
        <f>SUM(D29:D44)</f>
        <v>4520</v>
      </c>
      <c r="E45" s="1"/>
      <c r="F45" s="1">
        <f>SUM(F30:F44)</f>
        <v>0</v>
      </c>
      <c r="G45" s="6">
        <f>SUM(G30:G44)</f>
        <v>0</v>
      </c>
    </row>
    <row r="46" spans="1:7" ht="15.75" thickBot="1" x14ac:dyDescent="0.3">
      <c r="A46" s="43" t="s">
        <v>41</v>
      </c>
      <c r="B46" s="160"/>
      <c r="C46" s="45">
        <f>D45-C45</f>
        <v>0</v>
      </c>
      <c r="D46" s="161"/>
      <c r="E46" s="47"/>
      <c r="F46" s="47">
        <f>G45-F45</f>
        <v>0</v>
      </c>
      <c r="G46" s="48"/>
    </row>
    <row r="47" spans="1:7" ht="16.5" thickTop="1" thickBot="1" x14ac:dyDescent="0.3">
      <c r="A47" s="49" t="s">
        <v>42</v>
      </c>
      <c r="B47" s="50"/>
      <c r="C47" s="51">
        <f>SUM(C45:C46)</f>
        <v>4520</v>
      </c>
      <c r="D47" s="52">
        <f>SUM(D45:D46)</f>
        <v>4520</v>
      </c>
      <c r="E47" s="51"/>
      <c r="F47" s="51">
        <f>SUM(F45:F46)</f>
        <v>0</v>
      </c>
      <c r="G47" s="53">
        <f>SUM(G45:G46)</f>
        <v>0</v>
      </c>
    </row>
    <row r="48" spans="1:7" ht="15.75" thickTop="1" x14ac:dyDescent="0.25"/>
  </sheetData>
  <mergeCells count="6">
    <mergeCell ref="A1:G2"/>
    <mergeCell ref="B3:D3"/>
    <mergeCell ref="E3:G3"/>
    <mergeCell ref="A25:G26"/>
    <mergeCell ref="B27:D27"/>
    <mergeCell ref="E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Balans</vt:lpstr>
      <vt:lpstr>Vereniging</vt:lpstr>
      <vt:lpstr>Elerion</vt:lpstr>
      <vt:lpstr>Bron</vt:lpstr>
      <vt:lpstr>Moresnet</vt:lpstr>
      <vt:lpstr>Herberg</vt:lpstr>
      <vt:lpstr>Belvedere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2015-01-06T09:47:32Z</cp:lastPrinted>
  <dcterms:created xsi:type="dcterms:W3CDTF">2014-11-25T10:31:49Z</dcterms:created>
  <dcterms:modified xsi:type="dcterms:W3CDTF">2018-01-21T15:16:12Z</dcterms:modified>
</cp:coreProperties>
</file>